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480" yWindow="60" windowWidth="27795" windowHeight="12840"/>
  </bookViews>
  <sheets>
    <sheet name="131211" sheetId="1" r:id="rId1"/>
    <sheet name="OM ExpenseTemp" sheetId="2" r:id="rId2"/>
    <sheet name="131209" sheetId="3" r:id="rId3"/>
    <sheet name="1312202" sheetId="4" r:id="rId4"/>
    <sheet name="131119" sheetId="5" r:id="rId5"/>
    <sheet name="131115" sheetId="6" r:id="rId6"/>
    <sheet name="131031" sheetId="7" r:id="rId7"/>
    <sheet name="131130" sheetId="8" r:id="rId8"/>
  </sheets>
  <externalReferences>
    <externalReference r:id="rId9"/>
  </externalReferences>
  <calcPr calcId="125725"/>
</workbook>
</file>

<file path=xl/calcChain.xml><?xml version="1.0" encoding="utf-8"?>
<calcChain xmlns="http://schemas.openxmlformats.org/spreadsheetml/2006/main">
  <c r="D67" i="8"/>
  <c r="C67"/>
  <c r="B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G67" s="1"/>
  <c r="F56"/>
  <c r="G55"/>
  <c r="F55"/>
  <c r="D49"/>
  <c r="C49"/>
  <c r="B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8"/>
  <c r="F38"/>
  <c r="G37"/>
  <c r="F37"/>
  <c r="D32"/>
  <c r="C32"/>
  <c r="B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G32" s="1"/>
  <c r="F20"/>
  <c r="D15"/>
  <c r="C15"/>
  <c r="B15"/>
  <c r="G14"/>
  <c r="F14"/>
  <c r="G13"/>
  <c r="F13"/>
  <c r="G12"/>
  <c r="F12"/>
  <c r="G11"/>
  <c r="F11"/>
  <c r="G10"/>
  <c r="F10"/>
  <c r="G9"/>
  <c r="F9"/>
  <c r="G8"/>
  <c r="F8"/>
  <c r="G7"/>
  <c r="F7"/>
  <c r="G6"/>
  <c r="F6"/>
  <c r="G5"/>
  <c r="F5"/>
  <c r="G4"/>
  <c r="F4"/>
  <c r="G3"/>
  <c r="F3"/>
  <c r="F15" s="1"/>
  <c r="D100" i="7"/>
  <c r="K100" s="1"/>
  <c r="C100"/>
  <c r="J100" s="1"/>
  <c r="B100"/>
  <c r="I100" s="1"/>
  <c r="D99"/>
  <c r="G99" s="1"/>
  <c r="C99"/>
  <c r="J99" s="1"/>
  <c r="B99"/>
  <c r="I99" s="1"/>
  <c r="D98"/>
  <c r="K98" s="1"/>
  <c r="C98"/>
  <c r="J98" s="1"/>
  <c r="B98"/>
  <c r="I98" s="1"/>
  <c r="D97"/>
  <c r="G97" s="1"/>
  <c r="C97"/>
  <c r="J97" s="1"/>
  <c r="B97"/>
  <c r="I97" s="1"/>
  <c r="D96"/>
  <c r="K96" s="1"/>
  <c r="C96"/>
  <c r="J96" s="1"/>
  <c r="B96"/>
  <c r="I96" s="1"/>
  <c r="D95"/>
  <c r="G95" s="1"/>
  <c r="C95"/>
  <c r="J95" s="1"/>
  <c r="B95"/>
  <c r="I95" s="1"/>
  <c r="D94"/>
  <c r="K94" s="1"/>
  <c r="C94"/>
  <c r="J94" s="1"/>
  <c r="B94"/>
  <c r="I94" s="1"/>
  <c r="D93"/>
  <c r="G93" s="1"/>
  <c r="C93"/>
  <c r="J93" s="1"/>
  <c r="B93"/>
  <c r="I93" s="1"/>
  <c r="D92"/>
  <c r="K92" s="1"/>
  <c r="C92"/>
  <c r="J92" s="1"/>
  <c r="B92"/>
  <c r="I92" s="1"/>
  <c r="D91"/>
  <c r="G91" s="1"/>
  <c r="C91"/>
  <c r="J91" s="1"/>
  <c r="B91"/>
  <c r="I91" s="1"/>
  <c r="D90"/>
  <c r="K90" s="1"/>
  <c r="C90"/>
  <c r="J90" s="1"/>
  <c r="B90"/>
  <c r="I90" s="1"/>
  <c r="D89"/>
  <c r="G89" s="1"/>
  <c r="C89"/>
  <c r="J89" s="1"/>
  <c r="B89"/>
  <c r="I89" s="1"/>
  <c r="D84"/>
  <c r="C84"/>
  <c r="B84"/>
  <c r="G83"/>
  <c r="F83"/>
  <c r="G82"/>
  <c r="F82"/>
  <c r="G81"/>
  <c r="F81"/>
  <c r="G80"/>
  <c r="F80"/>
  <c r="G79"/>
  <c r="F79"/>
  <c r="G78"/>
  <c r="F78"/>
  <c r="G77"/>
  <c r="F77"/>
  <c r="G76"/>
  <c r="F76"/>
  <c r="G75"/>
  <c r="F75"/>
  <c r="G74"/>
  <c r="F74"/>
  <c r="G73"/>
  <c r="F73"/>
  <c r="G72"/>
  <c r="G84" s="1"/>
  <c r="F72"/>
  <c r="F84" s="1"/>
  <c r="D67"/>
  <c r="C67"/>
  <c r="B67"/>
  <c r="G66"/>
  <c r="F66"/>
  <c r="G65"/>
  <c r="F65"/>
  <c r="G64"/>
  <c r="F64"/>
  <c r="G63"/>
  <c r="F63"/>
  <c r="G62"/>
  <c r="F62"/>
  <c r="G61"/>
  <c r="F61"/>
  <c r="G60"/>
  <c r="F60"/>
  <c r="G59"/>
  <c r="F59"/>
  <c r="G58"/>
  <c r="F58"/>
  <c r="G57"/>
  <c r="F57"/>
  <c r="G56"/>
  <c r="F56"/>
  <c r="G55"/>
  <c r="F55"/>
  <c r="D49"/>
  <c r="C49"/>
  <c r="B49"/>
  <c r="K48"/>
  <c r="J48"/>
  <c r="I48"/>
  <c r="G48"/>
  <c r="F48"/>
  <c r="K47"/>
  <c r="J47"/>
  <c r="I47"/>
  <c r="G47"/>
  <c r="F47"/>
  <c r="K46"/>
  <c r="J46"/>
  <c r="I46"/>
  <c r="G46"/>
  <c r="F46"/>
  <c r="K45"/>
  <c r="J45"/>
  <c r="I45"/>
  <c r="G45"/>
  <c r="F45"/>
  <c r="K44"/>
  <c r="J44"/>
  <c r="I44"/>
  <c r="G44"/>
  <c r="F44"/>
  <c r="K43"/>
  <c r="J43"/>
  <c r="I43"/>
  <c r="G43"/>
  <c r="F43"/>
  <c r="K42"/>
  <c r="J42"/>
  <c r="I42"/>
  <c r="G42"/>
  <c r="F42"/>
  <c r="K41"/>
  <c r="J41"/>
  <c r="I41"/>
  <c r="G41"/>
  <c r="F41"/>
  <c r="K40"/>
  <c r="J40"/>
  <c r="I40"/>
  <c r="G40"/>
  <c r="F40"/>
  <c r="K39"/>
  <c r="J39"/>
  <c r="I39"/>
  <c r="G39"/>
  <c r="F39"/>
  <c r="K38"/>
  <c r="J38"/>
  <c r="I38"/>
  <c r="G38"/>
  <c r="F38"/>
  <c r="K37"/>
  <c r="J37"/>
  <c r="I37"/>
  <c r="G37"/>
  <c r="F37"/>
  <c r="D32"/>
  <c r="C32"/>
  <c r="B32"/>
  <c r="G31"/>
  <c r="F31"/>
  <c r="G30"/>
  <c r="F30"/>
  <c r="G29"/>
  <c r="F29"/>
  <c r="G28"/>
  <c r="F28"/>
  <c r="G27"/>
  <c r="F27"/>
  <c r="G26"/>
  <c r="F26"/>
  <c r="G25"/>
  <c r="F25"/>
  <c r="G24"/>
  <c r="F24"/>
  <c r="G23"/>
  <c r="F23"/>
  <c r="G22"/>
  <c r="F22"/>
  <c r="G21"/>
  <c r="F21"/>
  <c r="G20"/>
  <c r="F20"/>
  <c r="D15"/>
  <c r="C15"/>
  <c r="B15"/>
  <c r="K14"/>
  <c r="J14"/>
  <c r="I14"/>
  <c r="G14"/>
  <c r="F14"/>
  <c r="K13"/>
  <c r="J13"/>
  <c r="I13"/>
  <c r="G13"/>
  <c r="F13"/>
  <c r="K12"/>
  <c r="J12"/>
  <c r="I12"/>
  <c r="G12"/>
  <c r="F12"/>
  <c r="K11"/>
  <c r="J11"/>
  <c r="I11"/>
  <c r="G11"/>
  <c r="F11"/>
  <c r="K10"/>
  <c r="J10"/>
  <c r="I10"/>
  <c r="G10"/>
  <c r="F10"/>
  <c r="K9"/>
  <c r="J9"/>
  <c r="I9"/>
  <c r="G9"/>
  <c r="F9"/>
  <c r="K8"/>
  <c r="J8"/>
  <c r="I8"/>
  <c r="G8"/>
  <c r="F8"/>
  <c r="K7"/>
  <c r="J7"/>
  <c r="I7"/>
  <c r="G7"/>
  <c r="F7"/>
  <c r="K6"/>
  <c r="J6"/>
  <c r="I6"/>
  <c r="G6"/>
  <c r="F6"/>
  <c r="K5"/>
  <c r="J5"/>
  <c r="I5"/>
  <c r="G5"/>
  <c r="F5"/>
  <c r="K4"/>
  <c r="J4"/>
  <c r="I4"/>
  <c r="G4"/>
  <c r="F4"/>
  <c r="K3"/>
  <c r="J3"/>
  <c r="I3"/>
  <c r="G3"/>
  <c r="F3"/>
  <c r="I120" i="6"/>
  <c r="G120"/>
  <c r="D120"/>
  <c r="K120" s="1"/>
  <c r="N120" s="1"/>
  <c r="C120"/>
  <c r="J120" s="1"/>
  <c r="M120" s="1"/>
  <c r="B120"/>
  <c r="I119"/>
  <c r="D119"/>
  <c r="G119" s="1"/>
  <c r="C119"/>
  <c r="F119" s="1"/>
  <c r="B119"/>
  <c r="K118"/>
  <c r="D118"/>
  <c r="G118" s="1"/>
  <c r="C118"/>
  <c r="J118" s="1"/>
  <c r="M118" s="1"/>
  <c r="B118"/>
  <c r="I118" s="1"/>
  <c r="I117"/>
  <c r="D117"/>
  <c r="G117" s="1"/>
  <c r="C117"/>
  <c r="J117" s="1"/>
  <c r="B117"/>
  <c r="F116"/>
  <c r="D116"/>
  <c r="G116" s="1"/>
  <c r="C116"/>
  <c r="J116" s="1"/>
  <c r="M116" s="1"/>
  <c r="B116"/>
  <c r="I116" s="1"/>
  <c r="K115"/>
  <c r="D115"/>
  <c r="C115"/>
  <c r="F115" s="1"/>
  <c r="B115"/>
  <c r="I115" s="1"/>
  <c r="K114"/>
  <c r="D114"/>
  <c r="C114"/>
  <c r="J114" s="1"/>
  <c r="B114"/>
  <c r="I114" s="1"/>
  <c r="D113"/>
  <c r="C113"/>
  <c r="J113" s="1"/>
  <c r="B113"/>
  <c r="I113" s="1"/>
  <c r="K112"/>
  <c r="D112"/>
  <c r="C112"/>
  <c r="F112" s="1"/>
  <c r="B112"/>
  <c r="I112" s="1"/>
  <c r="J111"/>
  <c r="I111"/>
  <c r="D111"/>
  <c r="G111" s="1"/>
  <c r="C111"/>
  <c r="B111"/>
  <c r="K110"/>
  <c r="D110"/>
  <c r="G110" s="1"/>
  <c r="C110"/>
  <c r="J110" s="1"/>
  <c r="B110"/>
  <c r="I110" s="1"/>
  <c r="I109"/>
  <c r="D109"/>
  <c r="G109" s="1"/>
  <c r="C109"/>
  <c r="B109"/>
  <c r="K100"/>
  <c r="N100" s="1"/>
  <c r="J100"/>
  <c r="D100"/>
  <c r="G100" s="1"/>
  <c r="C100"/>
  <c r="B100"/>
  <c r="I100" s="1"/>
  <c r="D99"/>
  <c r="K99" s="1"/>
  <c r="N99" s="1"/>
  <c r="C99"/>
  <c r="J99" s="1"/>
  <c r="B99"/>
  <c r="I99" s="1"/>
  <c r="D98"/>
  <c r="G98" s="1"/>
  <c r="C98"/>
  <c r="B98"/>
  <c r="I98" s="1"/>
  <c r="I97"/>
  <c r="G97"/>
  <c r="D97"/>
  <c r="K97" s="1"/>
  <c r="N97" s="1"/>
  <c r="C97"/>
  <c r="J97" s="1"/>
  <c r="M97" s="1"/>
  <c r="B97"/>
  <c r="I96"/>
  <c r="D96"/>
  <c r="G96" s="1"/>
  <c r="C96"/>
  <c r="B96"/>
  <c r="D95"/>
  <c r="G95" s="1"/>
  <c r="C95"/>
  <c r="J95" s="1"/>
  <c r="B95"/>
  <c r="I95" s="1"/>
  <c r="I94"/>
  <c r="D94"/>
  <c r="K94" s="1"/>
  <c r="C94"/>
  <c r="B94"/>
  <c r="J93"/>
  <c r="F93"/>
  <c r="D93"/>
  <c r="G93" s="1"/>
  <c r="C93"/>
  <c r="B93"/>
  <c r="I93" s="1"/>
  <c r="K92"/>
  <c r="D92"/>
  <c r="C92"/>
  <c r="F92" s="1"/>
  <c r="B92"/>
  <c r="I92" s="1"/>
  <c r="D91"/>
  <c r="G91" s="1"/>
  <c r="C91"/>
  <c r="J91" s="1"/>
  <c r="B91"/>
  <c r="I91" s="1"/>
  <c r="D90"/>
  <c r="C90"/>
  <c r="J90" s="1"/>
  <c r="B90"/>
  <c r="I90" s="1"/>
  <c r="K89"/>
  <c r="D89"/>
  <c r="C89"/>
  <c r="C101" s="1"/>
  <c r="B89"/>
  <c r="D84"/>
  <c r="C84"/>
  <c r="B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8"/>
  <c r="J78"/>
  <c r="I78"/>
  <c r="G78"/>
  <c r="F78"/>
  <c r="K77"/>
  <c r="J77"/>
  <c r="M77" s="1"/>
  <c r="I77"/>
  <c r="G77"/>
  <c r="F77"/>
  <c r="K76"/>
  <c r="N76" s="1"/>
  <c r="J76"/>
  <c r="M76" s="1"/>
  <c r="I76"/>
  <c r="G76"/>
  <c r="F76"/>
  <c r="K75"/>
  <c r="N75" s="1"/>
  <c r="J75"/>
  <c r="I75"/>
  <c r="G75"/>
  <c r="F75"/>
  <c r="K74"/>
  <c r="J74"/>
  <c r="I74"/>
  <c r="G74"/>
  <c r="F74"/>
  <c r="K73"/>
  <c r="J73"/>
  <c r="J84" s="1"/>
  <c r="I73"/>
  <c r="G73"/>
  <c r="F73"/>
  <c r="K72"/>
  <c r="J72"/>
  <c r="I72"/>
  <c r="G72"/>
  <c r="F72"/>
  <c r="F84" s="1"/>
  <c r="D67"/>
  <c r="C67"/>
  <c r="B67"/>
  <c r="K66"/>
  <c r="J66"/>
  <c r="M66" s="1"/>
  <c r="I66"/>
  <c r="G66"/>
  <c r="F66"/>
  <c r="K65"/>
  <c r="J65"/>
  <c r="I65"/>
  <c r="G65"/>
  <c r="F65"/>
  <c r="K64"/>
  <c r="J64"/>
  <c r="I64"/>
  <c r="G64"/>
  <c r="F64"/>
  <c r="K63"/>
  <c r="J63"/>
  <c r="I63"/>
  <c r="G63"/>
  <c r="F63"/>
  <c r="N62"/>
  <c r="K62"/>
  <c r="J62"/>
  <c r="I62"/>
  <c r="M62" s="1"/>
  <c r="G62"/>
  <c r="F62"/>
  <c r="K61"/>
  <c r="N61" s="1"/>
  <c r="J61"/>
  <c r="M61" s="1"/>
  <c r="I61"/>
  <c r="G61"/>
  <c r="F61"/>
  <c r="K60"/>
  <c r="J60"/>
  <c r="I60"/>
  <c r="M60" s="1"/>
  <c r="G60"/>
  <c r="F60"/>
  <c r="K59"/>
  <c r="J59"/>
  <c r="I59"/>
  <c r="G59"/>
  <c r="F59"/>
  <c r="K58"/>
  <c r="J58"/>
  <c r="I58"/>
  <c r="G58"/>
  <c r="F58"/>
  <c r="K57"/>
  <c r="N57" s="1"/>
  <c r="J57"/>
  <c r="I57"/>
  <c r="G57"/>
  <c r="F57"/>
  <c r="K56"/>
  <c r="N56" s="1"/>
  <c r="J56"/>
  <c r="I56"/>
  <c r="G56"/>
  <c r="F56"/>
  <c r="K55"/>
  <c r="K67" s="1"/>
  <c r="J55"/>
  <c r="J67" s="1"/>
  <c r="I55"/>
  <c r="G55"/>
  <c r="F55"/>
  <c r="D49"/>
  <c r="C49"/>
  <c r="B49"/>
  <c r="M48"/>
  <c r="K48"/>
  <c r="N48" s="1"/>
  <c r="J48"/>
  <c r="I48"/>
  <c r="G48"/>
  <c r="F48"/>
  <c r="K47"/>
  <c r="J47"/>
  <c r="I47"/>
  <c r="G47"/>
  <c r="F47"/>
  <c r="K46"/>
  <c r="J46"/>
  <c r="I46"/>
  <c r="G46"/>
  <c r="F46"/>
  <c r="K45"/>
  <c r="N45" s="1"/>
  <c r="J45"/>
  <c r="M45" s="1"/>
  <c r="I45"/>
  <c r="G45"/>
  <c r="F45"/>
  <c r="K44"/>
  <c r="N44" s="1"/>
  <c r="J44"/>
  <c r="I44"/>
  <c r="G44"/>
  <c r="F44"/>
  <c r="K43"/>
  <c r="J43"/>
  <c r="I43"/>
  <c r="G43"/>
  <c r="F43"/>
  <c r="K42"/>
  <c r="N42" s="1"/>
  <c r="J42"/>
  <c r="M42" s="1"/>
  <c r="I42"/>
  <c r="G42"/>
  <c r="F42"/>
  <c r="K41"/>
  <c r="J41"/>
  <c r="M41" s="1"/>
  <c r="I41"/>
  <c r="G41"/>
  <c r="F41"/>
  <c r="M40"/>
  <c r="K40"/>
  <c r="N40" s="1"/>
  <c r="J40"/>
  <c r="I40"/>
  <c r="G40"/>
  <c r="F40"/>
  <c r="K39"/>
  <c r="J39"/>
  <c r="I39"/>
  <c r="G39"/>
  <c r="F39"/>
  <c r="K38"/>
  <c r="J38"/>
  <c r="I38"/>
  <c r="G38"/>
  <c r="F38"/>
  <c r="K37"/>
  <c r="J37"/>
  <c r="M37" s="1"/>
  <c r="I37"/>
  <c r="G37"/>
  <c r="F37"/>
  <c r="D32"/>
  <c r="C32"/>
  <c r="B32"/>
  <c r="K31"/>
  <c r="J31"/>
  <c r="M31" s="1"/>
  <c r="I31"/>
  <c r="G31"/>
  <c r="F31"/>
  <c r="K30"/>
  <c r="N30" s="1"/>
  <c r="J30"/>
  <c r="I30"/>
  <c r="G30"/>
  <c r="F30"/>
  <c r="K29"/>
  <c r="J29"/>
  <c r="I29"/>
  <c r="G29"/>
  <c r="F29"/>
  <c r="K28"/>
  <c r="N28" s="1"/>
  <c r="J28"/>
  <c r="I28"/>
  <c r="G28"/>
  <c r="F28"/>
  <c r="N27"/>
  <c r="K27"/>
  <c r="J27"/>
  <c r="I27"/>
  <c r="G27"/>
  <c r="F27"/>
  <c r="K26"/>
  <c r="N26" s="1"/>
  <c r="J26"/>
  <c r="M26" s="1"/>
  <c r="I26"/>
  <c r="G26"/>
  <c r="F26"/>
  <c r="K25"/>
  <c r="J25"/>
  <c r="I25"/>
  <c r="M25" s="1"/>
  <c r="G25"/>
  <c r="F25"/>
  <c r="K24"/>
  <c r="N24" s="1"/>
  <c r="J24"/>
  <c r="I24"/>
  <c r="G24"/>
  <c r="F24"/>
  <c r="K23"/>
  <c r="N23" s="1"/>
  <c r="J23"/>
  <c r="M23" s="1"/>
  <c r="I23"/>
  <c r="G23"/>
  <c r="F23"/>
  <c r="K22"/>
  <c r="N22" s="1"/>
  <c r="J22"/>
  <c r="I22"/>
  <c r="G22"/>
  <c r="F22"/>
  <c r="K21"/>
  <c r="J21"/>
  <c r="M21" s="1"/>
  <c r="I21"/>
  <c r="G21"/>
  <c r="F21"/>
  <c r="K20"/>
  <c r="J20"/>
  <c r="M20" s="1"/>
  <c r="I20"/>
  <c r="G20"/>
  <c r="F20"/>
  <c r="D15"/>
  <c r="C15"/>
  <c r="B15"/>
  <c r="K14"/>
  <c r="J14"/>
  <c r="M14" s="1"/>
  <c r="I14"/>
  <c r="G14"/>
  <c r="F14"/>
  <c r="K13"/>
  <c r="J13"/>
  <c r="M13" s="1"/>
  <c r="I13"/>
  <c r="G13"/>
  <c r="F13"/>
  <c r="N12"/>
  <c r="K12"/>
  <c r="J12"/>
  <c r="I12"/>
  <c r="G12"/>
  <c r="F12"/>
  <c r="M11"/>
  <c r="K11"/>
  <c r="N11" s="1"/>
  <c r="J11"/>
  <c r="I11"/>
  <c r="G11"/>
  <c r="F11"/>
  <c r="K10"/>
  <c r="J10"/>
  <c r="M10" s="1"/>
  <c r="I10"/>
  <c r="G10"/>
  <c r="F10"/>
  <c r="K9"/>
  <c r="J9"/>
  <c r="M9" s="1"/>
  <c r="I9"/>
  <c r="G9"/>
  <c r="F9"/>
  <c r="K8"/>
  <c r="N8" s="1"/>
  <c r="J8"/>
  <c r="I8"/>
  <c r="G8"/>
  <c r="F8"/>
  <c r="K7"/>
  <c r="J7"/>
  <c r="I7"/>
  <c r="G7"/>
  <c r="F7"/>
  <c r="K6"/>
  <c r="J6"/>
  <c r="I6"/>
  <c r="G6"/>
  <c r="F6"/>
  <c r="K5"/>
  <c r="N5" s="1"/>
  <c r="J5"/>
  <c r="M5" s="1"/>
  <c r="I5"/>
  <c r="G5"/>
  <c r="F5"/>
  <c r="N4"/>
  <c r="K4"/>
  <c r="J4"/>
  <c r="I4"/>
  <c r="I15" s="1"/>
  <c r="G4"/>
  <c r="F4"/>
  <c r="M3"/>
  <c r="K3"/>
  <c r="N3" s="1"/>
  <c r="J3"/>
  <c r="I3"/>
  <c r="G3"/>
  <c r="F3"/>
  <c r="J120" i="5"/>
  <c r="G120"/>
  <c r="F120"/>
  <c r="D120"/>
  <c r="K120" s="1"/>
  <c r="N120" s="1"/>
  <c r="C120"/>
  <c r="B120"/>
  <c r="I120" s="1"/>
  <c r="D119"/>
  <c r="C119"/>
  <c r="F119" s="1"/>
  <c r="B119"/>
  <c r="I119" s="1"/>
  <c r="K118"/>
  <c r="D118"/>
  <c r="C118"/>
  <c r="J118" s="1"/>
  <c r="B118"/>
  <c r="I118" s="1"/>
  <c r="D117"/>
  <c r="K117" s="1"/>
  <c r="C117"/>
  <c r="J117" s="1"/>
  <c r="M117" s="1"/>
  <c r="B117"/>
  <c r="I117" s="1"/>
  <c r="D116"/>
  <c r="K116" s="1"/>
  <c r="C116"/>
  <c r="F116" s="1"/>
  <c r="B116"/>
  <c r="I116" s="1"/>
  <c r="J115"/>
  <c r="I115"/>
  <c r="D115"/>
  <c r="G115" s="1"/>
  <c r="C115"/>
  <c r="B115"/>
  <c r="K114"/>
  <c r="D114"/>
  <c r="C114"/>
  <c r="J114" s="1"/>
  <c r="B114"/>
  <c r="I114" s="1"/>
  <c r="D113"/>
  <c r="K113" s="1"/>
  <c r="C113"/>
  <c r="J113" s="1"/>
  <c r="B113"/>
  <c r="I113" s="1"/>
  <c r="D112"/>
  <c r="K112" s="1"/>
  <c r="C112"/>
  <c r="F112" s="1"/>
  <c r="B112"/>
  <c r="I112" s="1"/>
  <c r="D111"/>
  <c r="C111"/>
  <c r="F111" s="1"/>
  <c r="B111"/>
  <c r="I111" s="1"/>
  <c r="K110"/>
  <c r="N110" s="1"/>
  <c r="J110"/>
  <c r="D110"/>
  <c r="G110" s="1"/>
  <c r="C110"/>
  <c r="B110"/>
  <c r="I110" s="1"/>
  <c r="D109"/>
  <c r="K109" s="1"/>
  <c r="C109"/>
  <c r="J109" s="1"/>
  <c r="B109"/>
  <c r="J100"/>
  <c r="I100"/>
  <c r="D100"/>
  <c r="G100" s="1"/>
  <c r="C100"/>
  <c r="B100"/>
  <c r="K99"/>
  <c r="D99"/>
  <c r="C99"/>
  <c r="J99" s="1"/>
  <c r="B99"/>
  <c r="I99" s="1"/>
  <c r="D98"/>
  <c r="K98" s="1"/>
  <c r="C98"/>
  <c r="J98" s="1"/>
  <c r="B98"/>
  <c r="I98" s="1"/>
  <c r="D97"/>
  <c r="K97" s="1"/>
  <c r="C97"/>
  <c r="F97" s="1"/>
  <c r="B97"/>
  <c r="I97" s="1"/>
  <c r="D96"/>
  <c r="C96"/>
  <c r="F96" s="1"/>
  <c r="B96"/>
  <c r="I96" s="1"/>
  <c r="K95"/>
  <c r="N95" s="1"/>
  <c r="J95"/>
  <c r="D95"/>
  <c r="G95" s="1"/>
  <c r="C95"/>
  <c r="B95"/>
  <c r="I95" s="1"/>
  <c r="D94"/>
  <c r="K94" s="1"/>
  <c r="C94"/>
  <c r="J94" s="1"/>
  <c r="M94" s="1"/>
  <c r="B94"/>
  <c r="I94" s="1"/>
  <c r="J93"/>
  <c r="G93"/>
  <c r="D93"/>
  <c r="K93" s="1"/>
  <c r="C93"/>
  <c r="B93"/>
  <c r="I93" s="1"/>
  <c r="D92"/>
  <c r="G92" s="1"/>
  <c r="C92"/>
  <c r="F92" s="1"/>
  <c r="B92"/>
  <c r="I92" s="1"/>
  <c r="D91"/>
  <c r="C91"/>
  <c r="J91" s="1"/>
  <c r="B91"/>
  <c r="I91" s="1"/>
  <c r="D90"/>
  <c r="K90" s="1"/>
  <c r="N90" s="1"/>
  <c r="C90"/>
  <c r="J90" s="1"/>
  <c r="B90"/>
  <c r="I90" s="1"/>
  <c r="D89"/>
  <c r="C89"/>
  <c r="B89"/>
  <c r="B101" s="1"/>
  <c r="D84"/>
  <c r="C84"/>
  <c r="B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8"/>
  <c r="J78"/>
  <c r="I78"/>
  <c r="G78"/>
  <c r="F78"/>
  <c r="K77"/>
  <c r="J77"/>
  <c r="I77"/>
  <c r="G77"/>
  <c r="F77"/>
  <c r="K76"/>
  <c r="J76"/>
  <c r="I76"/>
  <c r="G76"/>
  <c r="F76"/>
  <c r="K75"/>
  <c r="J75"/>
  <c r="I75"/>
  <c r="G75"/>
  <c r="F75"/>
  <c r="K74"/>
  <c r="J74"/>
  <c r="I74"/>
  <c r="G74"/>
  <c r="F74"/>
  <c r="K73"/>
  <c r="J73"/>
  <c r="I73"/>
  <c r="I84" s="1"/>
  <c r="G73"/>
  <c r="F73"/>
  <c r="K72"/>
  <c r="J72"/>
  <c r="I72"/>
  <c r="G72"/>
  <c r="F72"/>
  <c r="D67"/>
  <c r="C67"/>
  <c r="B67"/>
  <c r="K66"/>
  <c r="N66" s="1"/>
  <c r="J66"/>
  <c r="I66"/>
  <c r="G66"/>
  <c r="F66"/>
  <c r="K65"/>
  <c r="J65"/>
  <c r="I65"/>
  <c r="G65"/>
  <c r="F65"/>
  <c r="K64"/>
  <c r="J64"/>
  <c r="I64"/>
  <c r="G64"/>
  <c r="F64"/>
  <c r="K63"/>
  <c r="J63"/>
  <c r="I63"/>
  <c r="G63"/>
  <c r="F63"/>
  <c r="K62"/>
  <c r="N62" s="1"/>
  <c r="J62"/>
  <c r="M62" s="1"/>
  <c r="I62"/>
  <c r="G62"/>
  <c r="F62"/>
  <c r="K61"/>
  <c r="J61"/>
  <c r="M61" s="1"/>
  <c r="I61"/>
  <c r="G61"/>
  <c r="F61"/>
  <c r="K60"/>
  <c r="J60"/>
  <c r="M60" s="1"/>
  <c r="I60"/>
  <c r="G60"/>
  <c r="F60"/>
  <c r="K59"/>
  <c r="J59"/>
  <c r="I59"/>
  <c r="G59"/>
  <c r="F59"/>
  <c r="K58"/>
  <c r="J58"/>
  <c r="I58"/>
  <c r="G58"/>
  <c r="F58"/>
  <c r="K57"/>
  <c r="J57"/>
  <c r="I57"/>
  <c r="G57"/>
  <c r="F57"/>
  <c r="N56"/>
  <c r="K56"/>
  <c r="J56"/>
  <c r="M56" s="1"/>
  <c r="I56"/>
  <c r="G56"/>
  <c r="F56"/>
  <c r="K55"/>
  <c r="J55"/>
  <c r="J67" s="1"/>
  <c r="I55"/>
  <c r="G55"/>
  <c r="F55"/>
  <c r="D49"/>
  <c r="C49"/>
  <c r="B49"/>
  <c r="K48"/>
  <c r="N48" s="1"/>
  <c r="J48"/>
  <c r="M48" s="1"/>
  <c r="I48"/>
  <c r="G48"/>
  <c r="F48"/>
  <c r="K47"/>
  <c r="J47"/>
  <c r="N47" s="1"/>
  <c r="I47"/>
  <c r="G47"/>
  <c r="F47"/>
  <c r="K46"/>
  <c r="J46"/>
  <c r="I46"/>
  <c r="G46"/>
  <c r="F46"/>
  <c r="K45"/>
  <c r="J45"/>
  <c r="I45"/>
  <c r="G45"/>
  <c r="F45"/>
  <c r="K44"/>
  <c r="J44"/>
  <c r="I44"/>
  <c r="G44"/>
  <c r="F44"/>
  <c r="K43"/>
  <c r="N43" s="1"/>
  <c r="J43"/>
  <c r="M43" s="1"/>
  <c r="I43"/>
  <c r="G43"/>
  <c r="F43"/>
  <c r="K42"/>
  <c r="J42"/>
  <c r="M42" s="1"/>
  <c r="I42"/>
  <c r="G42"/>
  <c r="F42"/>
  <c r="K41"/>
  <c r="N41" s="1"/>
  <c r="J41"/>
  <c r="I41"/>
  <c r="M41" s="1"/>
  <c r="G41"/>
  <c r="F41"/>
  <c r="K40"/>
  <c r="J40"/>
  <c r="M40" s="1"/>
  <c r="I40"/>
  <c r="G40"/>
  <c r="F40"/>
  <c r="K39"/>
  <c r="J39"/>
  <c r="I39"/>
  <c r="G39"/>
  <c r="F39"/>
  <c r="K38"/>
  <c r="J38"/>
  <c r="I38"/>
  <c r="M38" s="1"/>
  <c r="G38"/>
  <c r="F38"/>
  <c r="K37"/>
  <c r="N37" s="1"/>
  <c r="J37"/>
  <c r="I37"/>
  <c r="M37" s="1"/>
  <c r="G37"/>
  <c r="F37"/>
  <c r="D32"/>
  <c r="C32"/>
  <c r="B32"/>
  <c r="K31"/>
  <c r="J31"/>
  <c r="I31"/>
  <c r="M31" s="1"/>
  <c r="G31"/>
  <c r="F31"/>
  <c r="K30"/>
  <c r="N30" s="1"/>
  <c r="J30"/>
  <c r="I30"/>
  <c r="G30"/>
  <c r="F30"/>
  <c r="K29"/>
  <c r="J29"/>
  <c r="M29" s="1"/>
  <c r="I29"/>
  <c r="G29"/>
  <c r="F29"/>
  <c r="K28"/>
  <c r="N28" s="1"/>
  <c r="J28"/>
  <c r="M28" s="1"/>
  <c r="I28"/>
  <c r="G28"/>
  <c r="F28"/>
  <c r="K27"/>
  <c r="N27" s="1"/>
  <c r="J27"/>
  <c r="M27" s="1"/>
  <c r="I27"/>
  <c r="G27"/>
  <c r="F27"/>
  <c r="K26"/>
  <c r="J26"/>
  <c r="M26" s="1"/>
  <c r="I26"/>
  <c r="G26"/>
  <c r="F26"/>
  <c r="K25"/>
  <c r="J25"/>
  <c r="M25" s="1"/>
  <c r="I25"/>
  <c r="G25"/>
  <c r="F25"/>
  <c r="K24"/>
  <c r="J24"/>
  <c r="I24"/>
  <c r="G24"/>
  <c r="F24"/>
  <c r="K23"/>
  <c r="J23"/>
  <c r="N23" s="1"/>
  <c r="I23"/>
  <c r="G23"/>
  <c r="F23"/>
  <c r="K22"/>
  <c r="J22"/>
  <c r="I22"/>
  <c r="M22" s="1"/>
  <c r="G22"/>
  <c r="F22"/>
  <c r="K21"/>
  <c r="J21"/>
  <c r="M21" s="1"/>
  <c r="I21"/>
  <c r="G21"/>
  <c r="F21"/>
  <c r="K20"/>
  <c r="N20" s="1"/>
  <c r="J20"/>
  <c r="I20"/>
  <c r="M20" s="1"/>
  <c r="G20"/>
  <c r="F20"/>
  <c r="R15"/>
  <c r="Q15"/>
  <c r="P15"/>
  <c r="I15"/>
  <c r="D15"/>
  <c r="C15"/>
  <c r="B15"/>
  <c r="S14"/>
  <c r="K14"/>
  <c r="J14"/>
  <c r="M14" s="1"/>
  <c r="I14"/>
  <c r="G14"/>
  <c r="F14"/>
  <c r="S13"/>
  <c r="K13"/>
  <c r="J13"/>
  <c r="M13" s="1"/>
  <c r="I13"/>
  <c r="G13"/>
  <c r="F13"/>
  <c r="S12"/>
  <c r="K12"/>
  <c r="J12"/>
  <c r="M12" s="1"/>
  <c r="I12"/>
  <c r="G12"/>
  <c r="F12"/>
  <c r="S11"/>
  <c r="K11"/>
  <c r="J11"/>
  <c r="M11" s="1"/>
  <c r="I11"/>
  <c r="G11"/>
  <c r="F11"/>
  <c r="S10"/>
  <c r="K10"/>
  <c r="J10"/>
  <c r="M10" s="1"/>
  <c r="I10"/>
  <c r="G10"/>
  <c r="F10"/>
  <c r="S9"/>
  <c r="K9"/>
  <c r="J9"/>
  <c r="M9" s="1"/>
  <c r="I9"/>
  <c r="G9"/>
  <c r="F9"/>
  <c r="S8"/>
  <c r="K8"/>
  <c r="J8"/>
  <c r="M8" s="1"/>
  <c r="I8"/>
  <c r="G8"/>
  <c r="F8"/>
  <c r="S7"/>
  <c r="K7"/>
  <c r="J7"/>
  <c r="M7" s="1"/>
  <c r="I7"/>
  <c r="G7"/>
  <c r="F7"/>
  <c r="S6"/>
  <c r="K6"/>
  <c r="J6"/>
  <c r="M6" s="1"/>
  <c r="I6"/>
  <c r="G6"/>
  <c r="F6"/>
  <c r="S5"/>
  <c r="K5"/>
  <c r="J5"/>
  <c r="M5" s="1"/>
  <c r="I5"/>
  <c r="G5"/>
  <c r="F5"/>
  <c r="S4"/>
  <c r="K4"/>
  <c r="J4"/>
  <c r="M4" s="1"/>
  <c r="I4"/>
  <c r="G4"/>
  <c r="F4"/>
  <c r="S3"/>
  <c r="S15" s="1"/>
  <c r="K3"/>
  <c r="K15" s="1"/>
  <c r="J3"/>
  <c r="J15" s="1"/>
  <c r="I3"/>
  <c r="G3"/>
  <c r="G15" s="1"/>
  <c r="F3"/>
  <c r="F15" s="1"/>
  <c r="F120" i="4"/>
  <c r="D120"/>
  <c r="K120" s="1"/>
  <c r="C120"/>
  <c r="J120" s="1"/>
  <c r="B120"/>
  <c r="I120" s="1"/>
  <c r="D119"/>
  <c r="C119"/>
  <c r="F119" s="1"/>
  <c r="B119"/>
  <c r="I119" s="1"/>
  <c r="G118"/>
  <c r="D118"/>
  <c r="K118" s="1"/>
  <c r="N118" s="1"/>
  <c r="C118"/>
  <c r="J118" s="1"/>
  <c r="B118"/>
  <c r="I118" s="1"/>
  <c r="D117"/>
  <c r="K117" s="1"/>
  <c r="C117"/>
  <c r="J117" s="1"/>
  <c r="B117"/>
  <c r="I117" s="1"/>
  <c r="F116"/>
  <c r="D116"/>
  <c r="K116" s="1"/>
  <c r="C116"/>
  <c r="J116" s="1"/>
  <c r="B116"/>
  <c r="I116" s="1"/>
  <c r="J115"/>
  <c r="M115" s="1"/>
  <c r="I115"/>
  <c r="D115"/>
  <c r="G115" s="1"/>
  <c r="C115"/>
  <c r="F115" s="1"/>
  <c r="B115"/>
  <c r="D114"/>
  <c r="K114" s="1"/>
  <c r="N114" s="1"/>
  <c r="C114"/>
  <c r="J114" s="1"/>
  <c r="M114" s="1"/>
  <c r="B114"/>
  <c r="I114" s="1"/>
  <c r="D113"/>
  <c r="K113" s="1"/>
  <c r="C113"/>
  <c r="J113" s="1"/>
  <c r="M113" s="1"/>
  <c r="B113"/>
  <c r="I113" s="1"/>
  <c r="D112"/>
  <c r="K112" s="1"/>
  <c r="N112" s="1"/>
  <c r="C112"/>
  <c r="J112" s="1"/>
  <c r="B112"/>
  <c r="I112" s="1"/>
  <c r="K111"/>
  <c r="D111"/>
  <c r="C111"/>
  <c r="F111" s="1"/>
  <c r="B111"/>
  <c r="I111" s="1"/>
  <c r="D110"/>
  <c r="K110" s="1"/>
  <c r="N110" s="1"/>
  <c r="C110"/>
  <c r="J110" s="1"/>
  <c r="B110"/>
  <c r="I110" s="1"/>
  <c r="D109"/>
  <c r="K109" s="1"/>
  <c r="C109"/>
  <c r="J109" s="1"/>
  <c r="B109"/>
  <c r="B121" s="1"/>
  <c r="D101"/>
  <c r="C101"/>
  <c r="B101"/>
  <c r="K100"/>
  <c r="N100" s="1"/>
  <c r="J100"/>
  <c r="M100" s="1"/>
  <c r="I100"/>
  <c r="G100"/>
  <c r="F100"/>
  <c r="K99"/>
  <c r="J99"/>
  <c r="I99"/>
  <c r="G99"/>
  <c r="F99"/>
  <c r="K98"/>
  <c r="N98" s="1"/>
  <c r="J98"/>
  <c r="I98"/>
  <c r="G98"/>
  <c r="F98"/>
  <c r="M97"/>
  <c r="K97"/>
  <c r="N97" s="1"/>
  <c r="J97"/>
  <c r="I97"/>
  <c r="G97"/>
  <c r="F97"/>
  <c r="K96"/>
  <c r="N96" s="1"/>
  <c r="J96"/>
  <c r="I96"/>
  <c r="G96"/>
  <c r="F96"/>
  <c r="N95"/>
  <c r="K95"/>
  <c r="J95"/>
  <c r="M95" s="1"/>
  <c r="I95"/>
  <c r="G95"/>
  <c r="F95"/>
  <c r="K94"/>
  <c r="N94" s="1"/>
  <c r="J94"/>
  <c r="M94" s="1"/>
  <c r="I94"/>
  <c r="G94"/>
  <c r="F94"/>
  <c r="K93"/>
  <c r="N93" s="1"/>
  <c r="J93"/>
  <c r="I93"/>
  <c r="G93"/>
  <c r="F93"/>
  <c r="K92"/>
  <c r="J92"/>
  <c r="M92" s="1"/>
  <c r="I92"/>
  <c r="G92"/>
  <c r="F92"/>
  <c r="K91"/>
  <c r="J91"/>
  <c r="N91" s="1"/>
  <c r="I91"/>
  <c r="G91"/>
  <c r="F91"/>
  <c r="K90"/>
  <c r="N90" s="1"/>
  <c r="J90"/>
  <c r="I90"/>
  <c r="M90" s="1"/>
  <c r="G90"/>
  <c r="G101" s="1"/>
  <c r="F90"/>
  <c r="K89"/>
  <c r="N89" s="1"/>
  <c r="J89"/>
  <c r="M89" s="1"/>
  <c r="I89"/>
  <c r="G89"/>
  <c r="F89"/>
  <c r="D84"/>
  <c r="C84"/>
  <c r="B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8"/>
  <c r="J78"/>
  <c r="I78"/>
  <c r="G78"/>
  <c r="F78"/>
  <c r="N77"/>
  <c r="K77"/>
  <c r="J77"/>
  <c r="M77" s="1"/>
  <c r="I77"/>
  <c r="G77"/>
  <c r="F77"/>
  <c r="M76"/>
  <c r="K76"/>
  <c r="N76" s="1"/>
  <c r="J76"/>
  <c r="I76"/>
  <c r="G76"/>
  <c r="F76"/>
  <c r="K75"/>
  <c r="J75"/>
  <c r="M75" s="1"/>
  <c r="I75"/>
  <c r="G75"/>
  <c r="F75"/>
  <c r="K74"/>
  <c r="J74"/>
  <c r="I74"/>
  <c r="G74"/>
  <c r="F74"/>
  <c r="K73"/>
  <c r="J73"/>
  <c r="I73"/>
  <c r="G73"/>
  <c r="F73"/>
  <c r="K72"/>
  <c r="J72"/>
  <c r="I72"/>
  <c r="I84" s="1"/>
  <c r="G72"/>
  <c r="F72"/>
  <c r="D67"/>
  <c r="C67"/>
  <c r="B67"/>
  <c r="K66"/>
  <c r="J66"/>
  <c r="M66" s="1"/>
  <c r="I66"/>
  <c r="G66"/>
  <c r="F66"/>
  <c r="K65"/>
  <c r="J65"/>
  <c r="I65"/>
  <c r="G65"/>
  <c r="F65"/>
  <c r="K64"/>
  <c r="J64"/>
  <c r="I64"/>
  <c r="G64"/>
  <c r="F64"/>
  <c r="K63"/>
  <c r="J63"/>
  <c r="I63"/>
  <c r="G63"/>
  <c r="F63"/>
  <c r="K62"/>
  <c r="N62" s="1"/>
  <c r="J62"/>
  <c r="I62"/>
  <c r="G62"/>
  <c r="F62"/>
  <c r="K61"/>
  <c r="J61"/>
  <c r="I61"/>
  <c r="G61"/>
  <c r="F61"/>
  <c r="N60"/>
  <c r="K60"/>
  <c r="J60"/>
  <c r="I60"/>
  <c r="M60" s="1"/>
  <c r="G60"/>
  <c r="F60"/>
  <c r="M59"/>
  <c r="K59"/>
  <c r="N59" s="1"/>
  <c r="J59"/>
  <c r="I59"/>
  <c r="G59"/>
  <c r="F59"/>
  <c r="K58"/>
  <c r="J58"/>
  <c r="I58"/>
  <c r="G58"/>
  <c r="F58"/>
  <c r="K57"/>
  <c r="N57" s="1"/>
  <c r="J57"/>
  <c r="I57"/>
  <c r="G57"/>
  <c r="F57"/>
  <c r="K56"/>
  <c r="N56" s="1"/>
  <c r="J56"/>
  <c r="I56"/>
  <c r="G56"/>
  <c r="F56"/>
  <c r="K55"/>
  <c r="J55"/>
  <c r="I55"/>
  <c r="G55"/>
  <c r="F55"/>
  <c r="D49"/>
  <c r="C49"/>
  <c r="B49"/>
  <c r="N48"/>
  <c r="K48"/>
  <c r="J48"/>
  <c r="I48"/>
  <c r="M48" s="1"/>
  <c r="G48"/>
  <c r="F48"/>
  <c r="K47"/>
  <c r="J47"/>
  <c r="M47" s="1"/>
  <c r="I47"/>
  <c r="G47"/>
  <c r="F47"/>
  <c r="K46"/>
  <c r="N46" s="1"/>
  <c r="J46"/>
  <c r="I46"/>
  <c r="G46"/>
  <c r="F46"/>
  <c r="M45"/>
  <c r="K45"/>
  <c r="N45" s="1"/>
  <c r="J45"/>
  <c r="I45"/>
  <c r="G45"/>
  <c r="F45"/>
  <c r="M44"/>
  <c r="K44"/>
  <c r="J44"/>
  <c r="I44"/>
  <c r="G44"/>
  <c r="F44"/>
  <c r="K43"/>
  <c r="J43"/>
  <c r="M43" s="1"/>
  <c r="I43"/>
  <c r="G43"/>
  <c r="F43"/>
  <c r="K42"/>
  <c r="N42" s="1"/>
  <c r="J42"/>
  <c r="M42" s="1"/>
  <c r="I42"/>
  <c r="G42"/>
  <c r="F42"/>
  <c r="K41"/>
  <c r="J41"/>
  <c r="I41"/>
  <c r="G41"/>
  <c r="F41"/>
  <c r="K40"/>
  <c r="N40" s="1"/>
  <c r="J40"/>
  <c r="I40"/>
  <c r="G40"/>
  <c r="F40"/>
  <c r="M39"/>
  <c r="K39"/>
  <c r="N39" s="1"/>
  <c r="J39"/>
  <c r="I39"/>
  <c r="G39"/>
  <c r="F39"/>
  <c r="K38"/>
  <c r="N38" s="1"/>
  <c r="J38"/>
  <c r="M38" s="1"/>
  <c r="I38"/>
  <c r="G38"/>
  <c r="F38"/>
  <c r="N37"/>
  <c r="M37"/>
  <c r="K37"/>
  <c r="J37"/>
  <c r="I37"/>
  <c r="G37"/>
  <c r="F37"/>
  <c r="D32"/>
  <c r="C32"/>
  <c r="B32"/>
  <c r="K31"/>
  <c r="N31" s="1"/>
  <c r="J31"/>
  <c r="M31" s="1"/>
  <c r="I31"/>
  <c r="G31"/>
  <c r="F31"/>
  <c r="N30"/>
  <c r="M30"/>
  <c r="K30"/>
  <c r="J30"/>
  <c r="I30"/>
  <c r="G30"/>
  <c r="F30"/>
  <c r="K29"/>
  <c r="N29" s="1"/>
  <c r="J29"/>
  <c r="M29" s="1"/>
  <c r="I29"/>
  <c r="G29"/>
  <c r="F29"/>
  <c r="K28"/>
  <c r="N28" s="1"/>
  <c r="J28"/>
  <c r="I28"/>
  <c r="G28"/>
  <c r="F28"/>
  <c r="K27"/>
  <c r="J27"/>
  <c r="M27" s="1"/>
  <c r="I27"/>
  <c r="G27"/>
  <c r="F27"/>
  <c r="K26"/>
  <c r="J26"/>
  <c r="N26" s="1"/>
  <c r="I26"/>
  <c r="G26"/>
  <c r="F26"/>
  <c r="K25"/>
  <c r="N25" s="1"/>
  <c r="J25"/>
  <c r="I25"/>
  <c r="M25" s="1"/>
  <c r="G25"/>
  <c r="F25"/>
  <c r="K24"/>
  <c r="N24" s="1"/>
  <c r="J24"/>
  <c r="M24" s="1"/>
  <c r="I24"/>
  <c r="G24"/>
  <c r="F24"/>
  <c r="N23"/>
  <c r="K23"/>
  <c r="J23"/>
  <c r="I23"/>
  <c r="G23"/>
  <c r="F23"/>
  <c r="K22"/>
  <c r="N22" s="1"/>
  <c r="J22"/>
  <c r="M22" s="1"/>
  <c r="I22"/>
  <c r="G22"/>
  <c r="F22"/>
  <c r="K21"/>
  <c r="J21"/>
  <c r="I21"/>
  <c r="M21" s="1"/>
  <c r="G21"/>
  <c r="F21"/>
  <c r="K20"/>
  <c r="N20" s="1"/>
  <c r="J20"/>
  <c r="I20"/>
  <c r="G20"/>
  <c r="F20"/>
  <c r="R15"/>
  <c r="Q15"/>
  <c r="P15"/>
  <c r="D15"/>
  <c r="C15"/>
  <c r="B15"/>
  <c r="S14"/>
  <c r="K14"/>
  <c r="J14"/>
  <c r="I14"/>
  <c r="G14"/>
  <c r="F14"/>
  <c r="S13"/>
  <c r="K13"/>
  <c r="J13"/>
  <c r="N13" s="1"/>
  <c r="I13"/>
  <c r="G13"/>
  <c r="F13"/>
  <c r="S12"/>
  <c r="K12"/>
  <c r="J12"/>
  <c r="I12"/>
  <c r="G12"/>
  <c r="F12"/>
  <c r="S11"/>
  <c r="K11"/>
  <c r="J11"/>
  <c r="I11"/>
  <c r="G11"/>
  <c r="F11"/>
  <c r="S10"/>
  <c r="K10"/>
  <c r="J10"/>
  <c r="I10"/>
  <c r="G10"/>
  <c r="F10"/>
  <c r="S9"/>
  <c r="K9"/>
  <c r="J9"/>
  <c r="N9" s="1"/>
  <c r="I9"/>
  <c r="G9"/>
  <c r="F9"/>
  <c r="S8"/>
  <c r="K8"/>
  <c r="J8"/>
  <c r="I8"/>
  <c r="G8"/>
  <c r="F8"/>
  <c r="S7"/>
  <c r="K7"/>
  <c r="J7"/>
  <c r="I7"/>
  <c r="G7"/>
  <c r="F7"/>
  <c r="S6"/>
  <c r="K6"/>
  <c r="J6"/>
  <c r="I6"/>
  <c r="G6"/>
  <c r="F6"/>
  <c r="S5"/>
  <c r="K5"/>
  <c r="J5"/>
  <c r="N5" s="1"/>
  <c r="I5"/>
  <c r="G5"/>
  <c r="F5"/>
  <c r="S4"/>
  <c r="K4"/>
  <c r="J4"/>
  <c r="I4"/>
  <c r="G4"/>
  <c r="F4"/>
  <c r="F15" s="1"/>
  <c r="S3"/>
  <c r="K3"/>
  <c r="K15" s="1"/>
  <c r="J3"/>
  <c r="I3"/>
  <c r="G3"/>
  <c r="F3"/>
  <c r="J120" i="3"/>
  <c r="G120"/>
  <c r="D120"/>
  <c r="K120" s="1"/>
  <c r="C120"/>
  <c r="F120" s="1"/>
  <c r="B120"/>
  <c r="I120" s="1"/>
  <c r="D119"/>
  <c r="G119" s="1"/>
  <c r="C119"/>
  <c r="F119" s="1"/>
  <c r="B119"/>
  <c r="I119" s="1"/>
  <c r="J118"/>
  <c r="D118"/>
  <c r="G118" s="1"/>
  <c r="C118"/>
  <c r="B118"/>
  <c r="I118" s="1"/>
  <c r="D117"/>
  <c r="K117" s="1"/>
  <c r="N117" s="1"/>
  <c r="C117"/>
  <c r="J117" s="1"/>
  <c r="M117" s="1"/>
  <c r="B117"/>
  <c r="I117" s="1"/>
  <c r="J116"/>
  <c r="G116"/>
  <c r="D116"/>
  <c r="K116" s="1"/>
  <c r="C116"/>
  <c r="B116"/>
  <c r="I116" s="1"/>
  <c r="J115"/>
  <c r="D115"/>
  <c r="G115" s="1"/>
  <c r="C115"/>
  <c r="B115"/>
  <c r="I115" s="1"/>
  <c r="M115" s="1"/>
  <c r="D114"/>
  <c r="G114" s="1"/>
  <c r="C114"/>
  <c r="J114" s="1"/>
  <c r="B114"/>
  <c r="I114" s="1"/>
  <c r="D113"/>
  <c r="K113" s="1"/>
  <c r="N113" s="1"/>
  <c r="C113"/>
  <c r="J113" s="1"/>
  <c r="B113"/>
  <c r="I113" s="1"/>
  <c r="F112"/>
  <c r="D112"/>
  <c r="K112" s="1"/>
  <c r="C112"/>
  <c r="J112" s="1"/>
  <c r="B112"/>
  <c r="I112" s="1"/>
  <c r="J111"/>
  <c r="D111"/>
  <c r="G111" s="1"/>
  <c r="C111"/>
  <c r="B111"/>
  <c r="I111" s="1"/>
  <c r="M111" s="1"/>
  <c r="K110"/>
  <c r="D110"/>
  <c r="G110" s="1"/>
  <c r="C110"/>
  <c r="J110" s="1"/>
  <c r="B110"/>
  <c r="I110" s="1"/>
  <c r="D109"/>
  <c r="K109" s="1"/>
  <c r="C109"/>
  <c r="J109" s="1"/>
  <c r="B109"/>
  <c r="B121" s="1"/>
  <c r="D101"/>
  <c r="C101"/>
  <c r="B101"/>
  <c r="K100"/>
  <c r="J100"/>
  <c r="N100" s="1"/>
  <c r="I100"/>
  <c r="G100"/>
  <c r="F100"/>
  <c r="K99"/>
  <c r="N99" s="1"/>
  <c r="J99"/>
  <c r="I99"/>
  <c r="M99" s="1"/>
  <c r="G99"/>
  <c r="F99"/>
  <c r="K98"/>
  <c r="N98" s="1"/>
  <c r="J98"/>
  <c r="I98"/>
  <c r="G98"/>
  <c r="F98"/>
  <c r="K97"/>
  <c r="N97" s="1"/>
  <c r="J97"/>
  <c r="I97"/>
  <c r="G97"/>
  <c r="F97"/>
  <c r="N96"/>
  <c r="K96"/>
  <c r="J96"/>
  <c r="I96"/>
  <c r="G96"/>
  <c r="F96"/>
  <c r="K95"/>
  <c r="N95" s="1"/>
  <c r="J95"/>
  <c r="M95" s="1"/>
  <c r="I95"/>
  <c r="G95"/>
  <c r="F95"/>
  <c r="D95"/>
  <c r="K94"/>
  <c r="N94" s="1"/>
  <c r="J94"/>
  <c r="M94" s="1"/>
  <c r="I94"/>
  <c r="G94"/>
  <c r="F94"/>
  <c r="K93"/>
  <c r="N93" s="1"/>
  <c r="J93"/>
  <c r="I93"/>
  <c r="M93" s="1"/>
  <c r="G93"/>
  <c r="F93"/>
  <c r="K92"/>
  <c r="J92"/>
  <c r="I92"/>
  <c r="G92"/>
  <c r="F92"/>
  <c r="K91"/>
  <c r="J91"/>
  <c r="I91"/>
  <c r="G91"/>
  <c r="F91"/>
  <c r="K90"/>
  <c r="N90" s="1"/>
  <c r="J90"/>
  <c r="I90"/>
  <c r="G90"/>
  <c r="F90"/>
  <c r="K89"/>
  <c r="J89"/>
  <c r="M89" s="1"/>
  <c r="I89"/>
  <c r="G89"/>
  <c r="F89"/>
  <c r="D84"/>
  <c r="C84"/>
  <c r="B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8"/>
  <c r="J78"/>
  <c r="I78"/>
  <c r="G78"/>
  <c r="F78"/>
  <c r="K77"/>
  <c r="N77" s="1"/>
  <c r="J77"/>
  <c r="M77" s="1"/>
  <c r="I77"/>
  <c r="G77"/>
  <c r="F77"/>
  <c r="N76"/>
  <c r="K76"/>
  <c r="J76"/>
  <c r="I76"/>
  <c r="G76"/>
  <c r="F76"/>
  <c r="M75"/>
  <c r="K75"/>
  <c r="N75" s="1"/>
  <c r="J75"/>
  <c r="I75"/>
  <c r="G75"/>
  <c r="F75"/>
  <c r="K74"/>
  <c r="J74"/>
  <c r="I74"/>
  <c r="G74"/>
  <c r="F74"/>
  <c r="K73"/>
  <c r="J73"/>
  <c r="I73"/>
  <c r="G73"/>
  <c r="F73"/>
  <c r="K72"/>
  <c r="J72"/>
  <c r="I72"/>
  <c r="G72"/>
  <c r="F72"/>
  <c r="D67"/>
  <c r="C67"/>
  <c r="B67"/>
  <c r="N66"/>
  <c r="K66"/>
  <c r="J66"/>
  <c r="I66"/>
  <c r="M66" s="1"/>
  <c r="G66"/>
  <c r="F66"/>
  <c r="K65"/>
  <c r="J65"/>
  <c r="I65"/>
  <c r="G65"/>
  <c r="F65"/>
  <c r="K64"/>
  <c r="J64"/>
  <c r="I64"/>
  <c r="G64"/>
  <c r="F64"/>
  <c r="K63"/>
  <c r="J63"/>
  <c r="I63"/>
  <c r="G63"/>
  <c r="F63"/>
  <c r="K62"/>
  <c r="J62"/>
  <c r="N62" s="1"/>
  <c r="I62"/>
  <c r="G62"/>
  <c r="F62"/>
  <c r="K61"/>
  <c r="J61"/>
  <c r="N61" s="1"/>
  <c r="I61"/>
  <c r="G61"/>
  <c r="F61"/>
  <c r="K60"/>
  <c r="N60" s="1"/>
  <c r="J60"/>
  <c r="I60"/>
  <c r="G60"/>
  <c r="F60"/>
  <c r="K59"/>
  <c r="N59" s="1"/>
  <c r="J59"/>
  <c r="I59"/>
  <c r="G59"/>
  <c r="F59"/>
  <c r="K58"/>
  <c r="J58"/>
  <c r="I58"/>
  <c r="G58"/>
  <c r="F58"/>
  <c r="K57"/>
  <c r="N57" s="1"/>
  <c r="J57"/>
  <c r="M57" s="1"/>
  <c r="I57"/>
  <c r="G57"/>
  <c r="F57"/>
  <c r="K56"/>
  <c r="J56"/>
  <c r="I56"/>
  <c r="G56"/>
  <c r="F56"/>
  <c r="K55"/>
  <c r="J55"/>
  <c r="I55"/>
  <c r="G55"/>
  <c r="F55"/>
  <c r="D49"/>
  <c r="C49"/>
  <c r="B49"/>
  <c r="K48"/>
  <c r="N48" s="1"/>
  <c r="J48"/>
  <c r="I48"/>
  <c r="M48" s="1"/>
  <c r="G48"/>
  <c r="F48"/>
  <c r="K47"/>
  <c r="J47"/>
  <c r="M47" s="1"/>
  <c r="I47"/>
  <c r="G47"/>
  <c r="F47"/>
  <c r="K46"/>
  <c r="N46" s="1"/>
  <c r="J46"/>
  <c r="M46" s="1"/>
  <c r="I46"/>
  <c r="G46"/>
  <c r="F46"/>
  <c r="N45"/>
  <c r="K45"/>
  <c r="J45"/>
  <c r="I45"/>
  <c r="G45"/>
  <c r="F45"/>
  <c r="M44"/>
  <c r="K44"/>
  <c r="N44" s="1"/>
  <c r="J44"/>
  <c r="I44"/>
  <c r="G44"/>
  <c r="F44"/>
  <c r="K43"/>
  <c r="J43"/>
  <c r="M43" s="1"/>
  <c r="I43"/>
  <c r="G43"/>
  <c r="F43"/>
  <c r="K42"/>
  <c r="J42"/>
  <c r="I42"/>
  <c r="G42"/>
  <c r="F42"/>
  <c r="K41"/>
  <c r="J41"/>
  <c r="I41"/>
  <c r="G41"/>
  <c r="F41"/>
  <c r="K40"/>
  <c r="J40"/>
  <c r="I40"/>
  <c r="M40" s="1"/>
  <c r="G40"/>
  <c r="F40"/>
  <c r="K39"/>
  <c r="J39"/>
  <c r="M39" s="1"/>
  <c r="I39"/>
  <c r="G39"/>
  <c r="F39"/>
  <c r="K38"/>
  <c r="N38" s="1"/>
  <c r="J38"/>
  <c r="M38" s="1"/>
  <c r="I38"/>
  <c r="G38"/>
  <c r="F38"/>
  <c r="F49" s="1"/>
  <c r="N37"/>
  <c r="K37"/>
  <c r="J37"/>
  <c r="I37"/>
  <c r="G37"/>
  <c r="F37"/>
  <c r="D32"/>
  <c r="C32"/>
  <c r="B32"/>
  <c r="K31"/>
  <c r="J31"/>
  <c r="I31"/>
  <c r="G31"/>
  <c r="F31"/>
  <c r="K30"/>
  <c r="N30" s="1"/>
  <c r="J30"/>
  <c r="M30" s="1"/>
  <c r="I30"/>
  <c r="G30"/>
  <c r="F30"/>
  <c r="K29"/>
  <c r="J29"/>
  <c r="M29" s="1"/>
  <c r="I29"/>
  <c r="G29"/>
  <c r="F29"/>
  <c r="M28"/>
  <c r="K28"/>
  <c r="N28" s="1"/>
  <c r="J28"/>
  <c r="I28"/>
  <c r="G28"/>
  <c r="F28"/>
  <c r="K27"/>
  <c r="J27"/>
  <c r="N27" s="1"/>
  <c r="I27"/>
  <c r="G27"/>
  <c r="F27"/>
  <c r="K26"/>
  <c r="J26"/>
  <c r="N26" s="1"/>
  <c r="I26"/>
  <c r="G26"/>
  <c r="F26"/>
  <c r="K25"/>
  <c r="N25" s="1"/>
  <c r="J25"/>
  <c r="I25"/>
  <c r="G25"/>
  <c r="F25"/>
  <c r="K24"/>
  <c r="N24" s="1"/>
  <c r="J24"/>
  <c r="I24"/>
  <c r="G24"/>
  <c r="F24"/>
  <c r="K23"/>
  <c r="N23" s="1"/>
  <c r="J23"/>
  <c r="I23"/>
  <c r="G23"/>
  <c r="F23"/>
  <c r="K22"/>
  <c r="N22" s="1"/>
  <c r="J22"/>
  <c r="M22" s="1"/>
  <c r="I22"/>
  <c r="G22"/>
  <c r="F22"/>
  <c r="N21"/>
  <c r="K21"/>
  <c r="J21"/>
  <c r="M21" s="1"/>
  <c r="I21"/>
  <c r="G21"/>
  <c r="F21"/>
  <c r="M20"/>
  <c r="K20"/>
  <c r="J20"/>
  <c r="I20"/>
  <c r="G20"/>
  <c r="F20"/>
  <c r="R15"/>
  <c r="Q15"/>
  <c r="P15"/>
  <c r="D15"/>
  <c r="C15"/>
  <c r="B15"/>
  <c r="S14"/>
  <c r="K14"/>
  <c r="J14"/>
  <c r="I14"/>
  <c r="G14"/>
  <c r="F14"/>
  <c r="S13"/>
  <c r="K13"/>
  <c r="J13"/>
  <c r="N13" s="1"/>
  <c r="I13"/>
  <c r="M13" s="1"/>
  <c r="G13"/>
  <c r="F13"/>
  <c r="S12"/>
  <c r="K12"/>
  <c r="J12"/>
  <c r="I12"/>
  <c r="G12"/>
  <c r="F12"/>
  <c r="S11"/>
  <c r="K11"/>
  <c r="J11"/>
  <c r="N11" s="1"/>
  <c r="I11"/>
  <c r="M11" s="1"/>
  <c r="G11"/>
  <c r="F11"/>
  <c r="S10"/>
  <c r="K10"/>
  <c r="J10"/>
  <c r="I10"/>
  <c r="G10"/>
  <c r="F10"/>
  <c r="S9"/>
  <c r="K9"/>
  <c r="J9"/>
  <c r="N9" s="1"/>
  <c r="I9"/>
  <c r="M9" s="1"/>
  <c r="G9"/>
  <c r="F9"/>
  <c r="S8"/>
  <c r="K8"/>
  <c r="J8"/>
  <c r="I8"/>
  <c r="G8"/>
  <c r="F8"/>
  <c r="S7"/>
  <c r="K7"/>
  <c r="J7"/>
  <c r="N7" s="1"/>
  <c r="I7"/>
  <c r="M7" s="1"/>
  <c r="G7"/>
  <c r="F7"/>
  <c r="S6"/>
  <c r="K6"/>
  <c r="J6"/>
  <c r="I6"/>
  <c r="G6"/>
  <c r="F6"/>
  <c r="S5"/>
  <c r="K5"/>
  <c r="J5"/>
  <c r="N5" s="1"/>
  <c r="I5"/>
  <c r="M5" s="1"/>
  <c r="G5"/>
  <c r="F5"/>
  <c r="S4"/>
  <c r="K4"/>
  <c r="J4"/>
  <c r="I4"/>
  <c r="G4"/>
  <c r="F4"/>
  <c r="F15" s="1"/>
  <c r="S3"/>
  <c r="S15" s="1"/>
  <c r="K3"/>
  <c r="K15" s="1"/>
  <c r="J3"/>
  <c r="I3"/>
  <c r="G3"/>
  <c r="F3"/>
  <c r="F140" i="1"/>
  <c r="D140"/>
  <c r="K140" s="1"/>
  <c r="N140" s="1"/>
  <c r="C140"/>
  <c r="J140" s="1"/>
  <c r="B140"/>
  <c r="I140" s="1"/>
  <c r="D139"/>
  <c r="G139" s="1"/>
  <c r="C139"/>
  <c r="B139"/>
  <c r="I139" s="1"/>
  <c r="K138"/>
  <c r="I138"/>
  <c r="D138"/>
  <c r="G138" s="1"/>
  <c r="C138"/>
  <c r="J138" s="1"/>
  <c r="B138"/>
  <c r="F137"/>
  <c r="D137"/>
  <c r="K137" s="1"/>
  <c r="C137"/>
  <c r="J137" s="1"/>
  <c r="B137"/>
  <c r="I137" s="1"/>
  <c r="D136"/>
  <c r="K136" s="1"/>
  <c r="N136" s="1"/>
  <c r="C136"/>
  <c r="J136" s="1"/>
  <c r="B136"/>
  <c r="I136" s="1"/>
  <c r="K135"/>
  <c r="I135"/>
  <c r="D135"/>
  <c r="G135" s="1"/>
  <c r="C135"/>
  <c r="F135" s="1"/>
  <c r="B135"/>
  <c r="I134"/>
  <c r="D134"/>
  <c r="G134" s="1"/>
  <c r="C134"/>
  <c r="J134" s="1"/>
  <c r="B134"/>
  <c r="K133"/>
  <c r="D133"/>
  <c r="C133"/>
  <c r="J133" s="1"/>
  <c r="B133"/>
  <c r="I133" s="1"/>
  <c r="K132"/>
  <c r="I132"/>
  <c r="F132"/>
  <c r="D132"/>
  <c r="C132"/>
  <c r="J132" s="1"/>
  <c r="M132" s="1"/>
  <c r="B132"/>
  <c r="K131"/>
  <c r="I131"/>
  <c r="D131"/>
  <c r="G131" s="1"/>
  <c r="C131"/>
  <c r="F131" s="1"/>
  <c r="B131"/>
  <c r="D130"/>
  <c r="C130"/>
  <c r="J130" s="1"/>
  <c r="B130"/>
  <c r="I130" s="1"/>
  <c r="K129"/>
  <c r="I129"/>
  <c r="D129"/>
  <c r="D141" s="1"/>
  <c r="C129"/>
  <c r="J129" s="1"/>
  <c r="B129"/>
  <c r="D120"/>
  <c r="C120"/>
  <c r="B120"/>
  <c r="D119"/>
  <c r="C119"/>
  <c r="B119"/>
  <c r="D118"/>
  <c r="C118"/>
  <c r="B118"/>
  <c r="D117"/>
  <c r="C117"/>
  <c r="B117"/>
  <c r="D116"/>
  <c r="C116"/>
  <c r="B116"/>
  <c r="D115"/>
  <c r="C115"/>
  <c r="B115"/>
  <c r="D114"/>
  <c r="C114"/>
  <c r="B114"/>
  <c r="D113"/>
  <c r="C113"/>
  <c r="B113"/>
  <c r="D112"/>
  <c r="C112"/>
  <c r="B112"/>
  <c r="D111"/>
  <c r="C111"/>
  <c r="B111"/>
  <c r="D110"/>
  <c r="C110"/>
  <c r="B110"/>
  <c r="D109"/>
  <c r="D121" s="1"/>
  <c r="C109"/>
  <c r="B109"/>
  <c r="D101"/>
  <c r="C101"/>
  <c r="B101"/>
  <c r="K100"/>
  <c r="N100" s="1"/>
  <c r="J100"/>
  <c r="I100"/>
  <c r="G100"/>
  <c r="F100"/>
  <c r="K99"/>
  <c r="N99" s="1"/>
  <c r="J99"/>
  <c r="I99"/>
  <c r="G99"/>
  <c r="F99"/>
  <c r="K98"/>
  <c r="N98" s="1"/>
  <c r="J98"/>
  <c r="M98" s="1"/>
  <c r="I98"/>
  <c r="G98"/>
  <c r="F98"/>
  <c r="N97"/>
  <c r="K97"/>
  <c r="J97"/>
  <c r="I97"/>
  <c r="G97"/>
  <c r="F97"/>
  <c r="M96"/>
  <c r="K96"/>
  <c r="J96"/>
  <c r="N96" s="1"/>
  <c r="I96"/>
  <c r="G96"/>
  <c r="F96"/>
  <c r="K95"/>
  <c r="J95"/>
  <c r="N95" s="1"/>
  <c r="I95"/>
  <c r="G95"/>
  <c r="F95"/>
  <c r="K94"/>
  <c r="J94"/>
  <c r="M94" s="1"/>
  <c r="I94"/>
  <c r="G94"/>
  <c r="F94"/>
  <c r="K93"/>
  <c r="N93" s="1"/>
  <c r="J93"/>
  <c r="I93"/>
  <c r="G93"/>
  <c r="F93"/>
  <c r="K92"/>
  <c r="J92"/>
  <c r="M92" s="1"/>
  <c r="I92"/>
  <c r="G92"/>
  <c r="F92"/>
  <c r="K91"/>
  <c r="J91"/>
  <c r="M91" s="1"/>
  <c r="I91"/>
  <c r="G91"/>
  <c r="F91"/>
  <c r="K90"/>
  <c r="J90"/>
  <c r="M90" s="1"/>
  <c r="I90"/>
  <c r="G90"/>
  <c r="F90"/>
  <c r="K89"/>
  <c r="J89"/>
  <c r="M89" s="1"/>
  <c r="I89"/>
  <c r="G89"/>
  <c r="F89"/>
  <c r="D84"/>
  <c r="C84"/>
  <c r="B84"/>
  <c r="K83"/>
  <c r="J83"/>
  <c r="I83"/>
  <c r="G83"/>
  <c r="F83"/>
  <c r="K82"/>
  <c r="J82"/>
  <c r="I82"/>
  <c r="G82"/>
  <c r="F82"/>
  <c r="K81"/>
  <c r="J81"/>
  <c r="I81"/>
  <c r="G81"/>
  <c r="F81"/>
  <c r="K80"/>
  <c r="J80"/>
  <c r="I80"/>
  <c r="G80"/>
  <c r="F80"/>
  <c r="K79"/>
  <c r="J79"/>
  <c r="I79"/>
  <c r="G79"/>
  <c r="F79"/>
  <c r="K78"/>
  <c r="J78"/>
  <c r="I78"/>
  <c r="G78"/>
  <c r="F78"/>
  <c r="M77"/>
  <c r="K77"/>
  <c r="J77"/>
  <c r="I77"/>
  <c r="G77"/>
  <c r="F77"/>
  <c r="K76"/>
  <c r="J76"/>
  <c r="N76" s="1"/>
  <c r="I76"/>
  <c r="G76"/>
  <c r="F76"/>
  <c r="K75"/>
  <c r="J75"/>
  <c r="I75"/>
  <c r="G75"/>
  <c r="F75"/>
  <c r="K74"/>
  <c r="J74"/>
  <c r="I74"/>
  <c r="G74"/>
  <c r="F74"/>
  <c r="K73"/>
  <c r="J73"/>
  <c r="J84" s="1"/>
  <c r="I73"/>
  <c r="G73"/>
  <c r="F73"/>
  <c r="K72"/>
  <c r="J72"/>
  <c r="I72"/>
  <c r="G72"/>
  <c r="F72"/>
  <c r="F84" s="1"/>
  <c r="D67"/>
  <c r="C67"/>
  <c r="B67"/>
  <c r="K66"/>
  <c r="J66"/>
  <c r="I66"/>
  <c r="G66"/>
  <c r="F66"/>
  <c r="K65"/>
  <c r="J65"/>
  <c r="I65"/>
  <c r="G65"/>
  <c r="F65"/>
  <c r="K64"/>
  <c r="J64"/>
  <c r="M64" s="1"/>
  <c r="I64"/>
  <c r="G64"/>
  <c r="F64"/>
  <c r="K63"/>
  <c r="J63"/>
  <c r="M63" s="1"/>
  <c r="I63"/>
  <c r="G63"/>
  <c r="F63"/>
  <c r="K62"/>
  <c r="N62" s="1"/>
  <c r="J62"/>
  <c r="I62"/>
  <c r="G62"/>
  <c r="F62"/>
  <c r="K61"/>
  <c r="J61"/>
  <c r="M61" s="1"/>
  <c r="I61"/>
  <c r="G61"/>
  <c r="F61"/>
  <c r="K60"/>
  <c r="J60"/>
  <c r="I60"/>
  <c r="G60"/>
  <c r="F60"/>
  <c r="K59"/>
  <c r="N59" s="1"/>
  <c r="J59"/>
  <c r="I59"/>
  <c r="M59" s="1"/>
  <c r="G59"/>
  <c r="F59"/>
  <c r="K58"/>
  <c r="J58"/>
  <c r="I58"/>
  <c r="G58"/>
  <c r="F58"/>
  <c r="K57"/>
  <c r="N57" s="1"/>
  <c r="J57"/>
  <c r="M57" s="1"/>
  <c r="I57"/>
  <c r="G57"/>
  <c r="F57"/>
  <c r="K56"/>
  <c r="J56"/>
  <c r="M56" s="1"/>
  <c r="I56"/>
  <c r="G56"/>
  <c r="F56"/>
  <c r="K55"/>
  <c r="J55"/>
  <c r="I55"/>
  <c r="G55"/>
  <c r="F55"/>
  <c r="D49"/>
  <c r="C49"/>
  <c r="B49"/>
  <c r="K48"/>
  <c r="J48"/>
  <c r="M48" s="1"/>
  <c r="I48"/>
  <c r="G48"/>
  <c r="F48"/>
  <c r="N47"/>
  <c r="K47"/>
  <c r="J47"/>
  <c r="I47"/>
  <c r="M47" s="1"/>
  <c r="G47"/>
  <c r="F47"/>
  <c r="M46"/>
  <c r="K46"/>
  <c r="J46"/>
  <c r="N46" s="1"/>
  <c r="I46"/>
  <c r="G46"/>
  <c r="F46"/>
  <c r="K45"/>
  <c r="N45" s="1"/>
  <c r="J45"/>
  <c r="I45"/>
  <c r="M45" s="1"/>
  <c r="G45"/>
  <c r="F45"/>
  <c r="K44"/>
  <c r="N44" s="1"/>
  <c r="J44"/>
  <c r="I44"/>
  <c r="G44"/>
  <c r="F44"/>
  <c r="K43"/>
  <c r="N43" s="1"/>
  <c r="J43"/>
  <c r="I43"/>
  <c r="G43"/>
  <c r="F43"/>
  <c r="K42"/>
  <c r="N42" s="1"/>
  <c r="J42"/>
  <c r="M42" s="1"/>
  <c r="I42"/>
  <c r="G42"/>
  <c r="F42"/>
  <c r="N41"/>
  <c r="K41"/>
  <c r="J41"/>
  <c r="I41"/>
  <c r="G41"/>
  <c r="F41"/>
  <c r="M40"/>
  <c r="K40"/>
  <c r="J40"/>
  <c r="N40" s="1"/>
  <c r="I40"/>
  <c r="G40"/>
  <c r="F40"/>
  <c r="K39"/>
  <c r="J39"/>
  <c r="N39" s="1"/>
  <c r="I39"/>
  <c r="G39"/>
  <c r="F39"/>
  <c r="K38"/>
  <c r="J38"/>
  <c r="M38" s="1"/>
  <c r="I38"/>
  <c r="G38"/>
  <c r="F38"/>
  <c r="K37"/>
  <c r="N37" s="1"/>
  <c r="J37"/>
  <c r="I37"/>
  <c r="G37"/>
  <c r="F37"/>
  <c r="D32"/>
  <c r="C32"/>
  <c r="B32"/>
  <c r="K31"/>
  <c r="J31"/>
  <c r="I31"/>
  <c r="M31" s="1"/>
  <c r="G31"/>
  <c r="F31"/>
  <c r="K30"/>
  <c r="N30" s="1"/>
  <c r="J30"/>
  <c r="I30"/>
  <c r="M30" s="1"/>
  <c r="G30"/>
  <c r="F30"/>
  <c r="K29"/>
  <c r="N29" s="1"/>
  <c r="J29"/>
  <c r="M29" s="1"/>
  <c r="I29"/>
  <c r="G29"/>
  <c r="F29"/>
  <c r="K28"/>
  <c r="N28" s="1"/>
  <c r="J28"/>
  <c r="M28" s="1"/>
  <c r="I28"/>
  <c r="G28"/>
  <c r="F28"/>
  <c r="K27"/>
  <c r="J27"/>
  <c r="M27" s="1"/>
  <c r="I27"/>
  <c r="G27"/>
  <c r="F27"/>
  <c r="K26"/>
  <c r="N26" s="1"/>
  <c r="J26"/>
  <c r="M26" s="1"/>
  <c r="I26"/>
  <c r="G26"/>
  <c r="F26"/>
  <c r="K25"/>
  <c r="J25"/>
  <c r="I25"/>
  <c r="M25" s="1"/>
  <c r="G25"/>
  <c r="F25"/>
  <c r="N24"/>
  <c r="K24"/>
  <c r="J24"/>
  <c r="I24"/>
  <c r="G24"/>
  <c r="F24"/>
  <c r="K23"/>
  <c r="J23"/>
  <c r="N23" s="1"/>
  <c r="I23"/>
  <c r="G23"/>
  <c r="F23"/>
  <c r="K22"/>
  <c r="J22"/>
  <c r="I22"/>
  <c r="G22"/>
  <c r="F22"/>
  <c r="K21"/>
  <c r="J21"/>
  <c r="M21" s="1"/>
  <c r="I21"/>
  <c r="G21"/>
  <c r="F21"/>
  <c r="K20"/>
  <c r="N20" s="1"/>
  <c r="J20"/>
  <c r="I20"/>
  <c r="G20"/>
  <c r="F20"/>
  <c r="R15"/>
  <c r="Q15"/>
  <c r="P15"/>
  <c r="D15"/>
  <c r="C15"/>
  <c r="B15"/>
  <c r="S14"/>
  <c r="K14"/>
  <c r="N14" s="1"/>
  <c r="J14"/>
  <c r="M14" s="1"/>
  <c r="I14"/>
  <c r="G14"/>
  <c r="F14"/>
  <c r="S13"/>
  <c r="K13"/>
  <c r="J13"/>
  <c r="M13" s="1"/>
  <c r="I13"/>
  <c r="G13"/>
  <c r="F13"/>
  <c r="S12"/>
  <c r="N12"/>
  <c r="K12"/>
  <c r="J12"/>
  <c r="I12"/>
  <c r="G12"/>
  <c r="F12"/>
  <c r="S11"/>
  <c r="K11"/>
  <c r="N11" s="1"/>
  <c r="J11"/>
  <c r="M11" s="1"/>
  <c r="I11"/>
  <c r="G11"/>
  <c r="F11"/>
  <c r="S10"/>
  <c r="N10"/>
  <c r="K10"/>
  <c r="J10"/>
  <c r="M10" s="1"/>
  <c r="I10"/>
  <c r="G10"/>
  <c r="F10"/>
  <c r="S9"/>
  <c r="K9"/>
  <c r="N9" s="1"/>
  <c r="J9"/>
  <c r="I9"/>
  <c r="G9"/>
  <c r="F9"/>
  <c r="S8"/>
  <c r="K8"/>
  <c r="J8"/>
  <c r="M8" s="1"/>
  <c r="I8"/>
  <c r="G8"/>
  <c r="F8"/>
  <c r="S7"/>
  <c r="N7"/>
  <c r="K7"/>
  <c r="J7"/>
  <c r="I7"/>
  <c r="G7"/>
  <c r="F7"/>
  <c r="S6"/>
  <c r="K6"/>
  <c r="N6" s="1"/>
  <c r="J6"/>
  <c r="M6" s="1"/>
  <c r="I6"/>
  <c r="G6"/>
  <c r="F6"/>
  <c r="S5"/>
  <c r="K5"/>
  <c r="N5" s="1"/>
  <c r="J5"/>
  <c r="M5" s="1"/>
  <c r="I5"/>
  <c r="G5"/>
  <c r="F5"/>
  <c r="S4"/>
  <c r="N4"/>
  <c r="K4"/>
  <c r="J4"/>
  <c r="I4"/>
  <c r="G4"/>
  <c r="F4"/>
  <c r="S3"/>
  <c r="K3"/>
  <c r="J3"/>
  <c r="I3"/>
  <c r="G3"/>
  <c r="G15" s="1"/>
  <c r="F3"/>
  <c r="G15" i="8" l="1"/>
  <c r="F32"/>
  <c r="F67"/>
  <c r="G49"/>
  <c r="F49"/>
  <c r="I49" i="7"/>
  <c r="J15"/>
  <c r="F67"/>
  <c r="K89"/>
  <c r="K91"/>
  <c r="K93"/>
  <c r="K95"/>
  <c r="K97"/>
  <c r="K99"/>
  <c r="F49"/>
  <c r="J49"/>
  <c r="G67"/>
  <c r="G15"/>
  <c r="K15"/>
  <c r="I15"/>
  <c r="F32"/>
  <c r="G32"/>
  <c r="F15"/>
  <c r="G49"/>
  <c r="K49"/>
  <c r="G90"/>
  <c r="G101" s="1"/>
  <c r="G92"/>
  <c r="G94"/>
  <c r="G96"/>
  <c r="G98"/>
  <c r="G100"/>
  <c r="M113" i="6"/>
  <c r="G15"/>
  <c r="F15"/>
  <c r="M8"/>
  <c r="N21"/>
  <c r="M27"/>
  <c r="M30"/>
  <c r="N39"/>
  <c r="N43"/>
  <c r="N89"/>
  <c r="K91"/>
  <c r="N91" s="1"/>
  <c r="F94"/>
  <c r="F96"/>
  <c r="F97"/>
  <c r="K111"/>
  <c r="N111" s="1"/>
  <c r="N112"/>
  <c r="N114"/>
  <c r="M117"/>
  <c r="F120"/>
  <c r="M90"/>
  <c r="I49"/>
  <c r="B101"/>
  <c r="N6"/>
  <c r="M12"/>
  <c r="F49"/>
  <c r="M39"/>
  <c r="M43"/>
  <c r="N46"/>
  <c r="N59"/>
  <c r="N77"/>
  <c r="J89"/>
  <c r="M111"/>
  <c r="J112"/>
  <c r="M112" s="1"/>
  <c r="G114"/>
  <c r="I84"/>
  <c r="M100"/>
  <c r="M6"/>
  <c r="N9"/>
  <c r="N13"/>
  <c r="I32"/>
  <c r="M24"/>
  <c r="M28"/>
  <c r="N31"/>
  <c r="N37"/>
  <c r="M46"/>
  <c r="M56"/>
  <c r="M59"/>
  <c r="N66"/>
  <c r="I89"/>
  <c r="I101" s="1"/>
  <c r="K93"/>
  <c r="N93" s="1"/>
  <c r="K95"/>
  <c r="F98"/>
  <c r="F100"/>
  <c r="K116"/>
  <c r="N116" s="1"/>
  <c r="G32"/>
  <c r="N41"/>
  <c r="I67"/>
  <c r="M67" s="1"/>
  <c r="G89"/>
  <c r="J92"/>
  <c r="M92" s="1"/>
  <c r="M93"/>
  <c r="G112"/>
  <c r="J115"/>
  <c r="M115" s="1"/>
  <c r="J15"/>
  <c r="M15" s="1"/>
  <c r="K15"/>
  <c r="N7"/>
  <c r="F32"/>
  <c r="M22"/>
  <c r="N25"/>
  <c r="N29"/>
  <c r="M44"/>
  <c r="N47"/>
  <c r="G67"/>
  <c r="M57"/>
  <c r="N60"/>
  <c r="M75"/>
  <c r="F89"/>
  <c r="M95"/>
  <c r="K96"/>
  <c r="N96" s="1"/>
  <c r="F109"/>
  <c r="F111"/>
  <c r="K119"/>
  <c r="J49"/>
  <c r="M49" s="1"/>
  <c r="M4"/>
  <c r="M7"/>
  <c r="N10"/>
  <c r="N14"/>
  <c r="N20"/>
  <c r="M29"/>
  <c r="G49"/>
  <c r="K49"/>
  <c r="M47"/>
  <c r="F67"/>
  <c r="G84"/>
  <c r="K84"/>
  <c r="N84" s="1"/>
  <c r="D101"/>
  <c r="G90"/>
  <c r="G92"/>
  <c r="J96"/>
  <c r="M96" s="1"/>
  <c r="G99"/>
  <c r="B121"/>
  <c r="G113"/>
  <c r="G115"/>
  <c r="G121" s="1"/>
  <c r="J119"/>
  <c r="M119" s="1"/>
  <c r="M119" i="5"/>
  <c r="M111"/>
  <c r="M15"/>
  <c r="N3"/>
  <c r="N4"/>
  <c r="N5"/>
  <c r="N6"/>
  <c r="N7"/>
  <c r="N8"/>
  <c r="N9"/>
  <c r="N10"/>
  <c r="N11"/>
  <c r="N12"/>
  <c r="N13"/>
  <c r="N14"/>
  <c r="F32"/>
  <c r="N25"/>
  <c r="N26"/>
  <c r="N29"/>
  <c r="M44"/>
  <c r="G67"/>
  <c r="M57"/>
  <c r="N60"/>
  <c r="N61"/>
  <c r="M75"/>
  <c r="F89"/>
  <c r="G91"/>
  <c r="G96"/>
  <c r="J97"/>
  <c r="M97" s="1"/>
  <c r="N99"/>
  <c r="G111"/>
  <c r="J112"/>
  <c r="M112" s="1"/>
  <c r="N114"/>
  <c r="J119"/>
  <c r="M3"/>
  <c r="G49"/>
  <c r="N42"/>
  <c r="D101"/>
  <c r="J92"/>
  <c r="M92" s="1"/>
  <c r="G97"/>
  <c r="G112"/>
  <c r="M118"/>
  <c r="N15"/>
  <c r="F49"/>
  <c r="N38"/>
  <c r="N45"/>
  <c r="K67"/>
  <c r="N67" s="1"/>
  <c r="F84"/>
  <c r="J84"/>
  <c r="N76"/>
  <c r="C101"/>
  <c r="M91"/>
  <c r="G99"/>
  <c r="B121"/>
  <c r="G114"/>
  <c r="G119"/>
  <c r="M45"/>
  <c r="G84"/>
  <c r="M99"/>
  <c r="M30"/>
  <c r="N39"/>
  <c r="F93"/>
  <c r="J116"/>
  <c r="M116" s="1"/>
  <c r="N118"/>
  <c r="M76"/>
  <c r="N24"/>
  <c r="N46"/>
  <c r="F67"/>
  <c r="N59"/>
  <c r="K84"/>
  <c r="N84" s="1"/>
  <c r="N77"/>
  <c r="J89"/>
  <c r="K91"/>
  <c r="N91" s="1"/>
  <c r="N93"/>
  <c r="J96"/>
  <c r="M96" s="1"/>
  <c r="F100"/>
  <c r="J111"/>
  <c r="F115"/>
  <c r="G116"/>
  <c r="N97"/>
  <c r="M23"/>
  <c r="I67"/>
  <c r="M67" s="1"/>
  <c r="M100"/>
  <c r="M114"/>
  <c r="M115"/>
  <c r="G32"/>
  <c r="N22"/>
  <c r="N31"/>
  <c r="N40"/>
  <c r="N44"/>
  <c r="M46"/>
  <c r="N57"/>
  <c r="M66"/>
  <c r="N75"/>
  <c r="M77"/>
  <c r="G89"/>
  <c r="M95"/>
  <c r="M110"/>
  <c r="G118"/>
  <c r="G32" i="4"/>
  <c r="M40"/>
  <c r="N61"/>
  <c r="G84"/>
  <c r="F101"/>
  <c r="M98"/>
  <c r="M112"/>
  <c r="S15"/>
  <c r="N6"/>
  <c r="N10"/>
  <c r="N14"/>
  <c r="M23"/>
  <c r="N27"/>
  <c r="K49"/>
  <c r="N41"/>
  <c r="N44"/>
  <c r="N92"/>
  <c r="N99"/>
  <c r="N113"/>
  <c r="G116"/>
  <c r="M120"/>
  <c r="J15"/>
  <c r="N7"/>
  <c r="N11"/>
  <c r="J32"/>
  <c r="I49"/>
  <c r="F67"/>
  <c r="J67"/>
  <c r="M67" s="1"/>
  <c r="M62"/>
  <c r="J101"/>
  <c r="M96"/>
  <c r="J111"/>
  <c r="M111" s="1"/>
  <c r="J119"/>
  <c r="M119" s="1"/>
  <c r="I15"/>
  <c r="M15" s="1"/>
  <c r="I32"/>
  <c r="M32" s="1"/>
  <c r="G49"/>
  <c r="I67"/>
  <c r="F84"/>
  <c r="G67"/>
  <c r="N111"/>
  <c r="G15"/>
  <c r="N4"/>
  <c r="N8"/>
  <c r="N12"/>
  <c r="K32"/>
  <c r="N32" s="1"/>
  <c r="M28"/>
  <c r="M46"/>
  <c r="K84"/>
  <c r="M93"/>
  <c r="G112"/>
  <c r="F32"/>
  <c r="F49"/>
  <c r="N43"/>
  <c r="N47"/>
  <c r="M57"/>
  <c r="N66"/>
  <c r="J84"/>
  <c r="M84" s="1"/>
  <c r="N75"/>
  <c r="G111"/>
  <c r="F112"/>
  <c r="K115"/>
  <c r="N115" s="1"/>
  <c r="N117"/>
  <c r="G119"/>
  <c r="G120"/>
  <c r="M119" i="3"/>
  <c r="N10"/>
  <c r="G67"/>
  <c r="M61"/>
  <c r="N91"/>
  <c r="N112"/>
  <c r="M6"/>
  <c r="M10"/>
  <c r="M14"/>
  <c r="J32"/>
  <c r="M32" s="1"/>
  <c r="M24"/>
  <c r="N31"/>
  <c r="N40"/>
  <c r="F67"/>
  <c r="N56"/>
  <c r="M59"/>
  <c r="N89"/>
  <c r="M91"/>
  <c r="M96"/>
  <c r="M114"/>
  <c r="K67"/>
  <c r="N110"/>
  <c r="J15"/>
  <c r="M31"/>
  <c r="M37"/>
  <c r="N43"/>
  <c r="N47"/>
  <c r="I67"/>
  <c r="F84"/>
  <c r="M116"/>
  <c r="K118"/>
  <c r="N118" s="1"/>
  <c r="N120"/>
  <c r="I15"/>
  <c r="G32"/>
  <c r="K84"/>
  <c r="I101"/>
  <c r="N92"/>
  <c r="M97"/>
  <c r="F115"/>
  <c r="N14"/>
  <c r="N8"/>
  <c r="N12"/>
  <c r="I32"/>
  <c r="N29"/>
  <c r="G49"/>
  <c r="J84"/>
  <c r="G101"/>
  <c r="M110"/>
  <c r="F116"/>
  <c r="N6"/>
  <c r="N42"/>
  <c r="N4"/>
  <c r="M4"/>
  <c r="M8"/>
  <c r="M12"/>
  <c r="M25"/>
  <c r="I49"/>
  <c r="N41"/>
  <c r="M60"/>
  <c r="F101"/>
  <c r="M100"/>
  <c r="K114"/>
  <c r="N114" s="1"/>
  <c r="N116"/>
  <c r="J119"/>
  <c r="K32"/>
  <c r="N32" s="1"/>
  <c r="M26"/>
  <c r="I84"/>
  <c r="G15"/>
  <c r="F32"/>
  <c r="M23"/>
  <c r="N39"/>
  <c r="M41"/>
  <c r="M45"/>
  <c r="G84"/>
  <c r="M76"/>
  <c r="M90"/>
  <c r="M98"/>
  <c r="F111"/>
  <c r="G112"/>
  <c r="M118"/>
  <c r="I32" i="1"/>
  <c r="G49"/>
  <c r="F67"/>
  <c r="M3"/>
  <c r="N13"/>
  <c r="M24"/>
  <c r="N60"/>
  <c r="N61"/>
  <c r="N66"/>
  <c r="I84"/>
  <c r="M84" s="1"/>
  <c r="N75"/>
  <c r="F101"/>
  <c r="B141"/>
  <c r="G130"/>
  <c r="K134"/>
  <c r="F139"/>
  <c r="K15"/>
  <c r="N15" s="1"/>
  <c r="I15"/>
  <c r="M15" s="1"/>
  <c r="M4"/>
  <c r="M12"/>
  <c r="G32"/>
  <c r="N22"/>
  <c r="N25"/>
  <c r="N31"/>
  <c r="I49"/>
  <c r="M41"/>
  <c r="M44"/>
  <c r="K67"/>
  <c r="N64"/>
  <c r="G101"/>
  <c r="N91"/>
  <c r="M93"/>
  <c r="M97"/>
  <c r="M100"/>
  <c r="M136"/>
  <c r="N8"/>
  <c r="J15"/>
  <c r="M22"/>
  <c r="M23"/>
  <c r="F49"/>
  <c r="N38"/>
  <c r="N48"/>
  <c r="I67"/>
  <c r="J67"/>
  <c r="N67" s="1"/>
  <c r="M76"/>
  <c r="N89"/>
  <c r="N94"/>
  <c r="C121"/>
  <c r="K141"/>
  <c r="M140"/>
  <c r="F15"/>
  <c r="M7"/>
  <c r="M20"/>
  <c r="N27"/>
  <c r="N56"/>
  <c r="M62"/>
  <c r="N65"/>
  <c r="G84"/>
  <c r="N77"/>
  <c r="K101"/>
  <c r="N92"/>
  <c r="B121"/>
  <c r="I141"/>
  <c r="F129"/>
  <c r="K139"/>
  <c r="S15"/>
  <c r="N3"/>
  <c r="M9"/>
  <c r="N21"/>
  <c r="M39"/>
  <c r="M43"/>
  <c r="M60"/>
  <c r="N63"/>
  <c r="M65"/>
  <c r="M66"/>
  <c r="K84"/>
  <c r="N84" s="1"/>
  <c r="M75"/>
  <c r="I101"/>
  <c r="N90"/>
  <c r="M95"/>
  <c r="M99"/>
  <c r="K130"/>
  <c r="N130" s="1"/>
  <c r="F32"/>
  <c r="G67"/>
  <c r="F133"/>
  <c r="F136"/>
  <c r="I101" i="7"/>
  <c r="J101"/>
  <c r="B101"/>
  <c r="C101"/>
  <c r="D101"/>
  <c r="F89"/>
  <c r="F90"/>
  <c r="F91"/>
  <c r="F92"/>
  <c r="F93"/>
  <c r="F94"/>
  <c r="F95"/>
  <c r="F96"/>
  <c r="F97"/>
  <c r="F98"/>
  <c r="F99"/>
  <c r="F100"/>
  <c r="M91" i="6"/>
  <c r="N95"/>
  <c r="I121"/>
  <c r="M114"/>
  <c r="N118"/>
  <c r="M110"/>
  <c r="N67"/>
  <c r="M84"/>
  <c r="M99"/>
  <c r="N110"/>
  <c r="N49"/>
  <c r="K32"/>
  <c r="N38"/>
  <c r="F91"/>
  <c r="F95"/>
  <c r="F99"/>
  <c r="F110"/>
  <c r="F114"/>
  <c r="F118"/>
  <c r="D121"/>
  <c r="F90"/>
  <c r="F113"/>
  <c r="F117"/>
  <c r="J32"/>
  <c r="M38"/>
  <c r="G94"/>
  <c r="G101" s="1"/>
  <c r="J94"/>
  <c r="M94" s="1"/>
  <c r="J98"/>
  <c r="M98" s="1"/>
  <c r="J109"/>
  <c r="K90"/>
  <c r="N90" s="1"/>
  <c r="K98"/>
  <c r="K109"/>
  <c r="K113"/>
  <c r="N113" s="1"/>
  <c r="K117"/>
  <c r="N117" s="1"/>
  <c r="C121"/>
  <c r="M109" i="5"/>
  <c r="N94"/>
  <c r="N109"/>
  <c r="M98"/>
  <c r="M113"/>
  <c r="N98"/>
  <c r="N113"/>
  <c r="M90"/>
  <c r="M93"/>
  <c r="M84"/>
  <c r="N117"/>
  <c r="M120"/>
  <c r="I49"/>
  <c r="C121"/>
  <c r="J49"/>
  <c r="M49" s="1"/>
  <c r="D121"/>
  <c r="M24"/>
  <c r="I32"/>
  <c r="M39"/>
  <c r="M47"/>
  <c r="K49"/>
  <c r="M59"/>
  <c r="I89"/>
  <c r="I101" s="1"/>
  <c r="F90"/>
  <c r="K92"/>
  <c r="F94"/>
  <c r="K96"/>
  <c r="N96" s="1"/>
  <c r="F98"/>
  <c r="K100"/>
  <c r="N100" s="1"/>
  <c r="F109"/>
  <c r="K111"/>
  <c r="N111" s="1"/>
  <c r="F113"/>
  <c r="K115"/>
  <c r="N115" s="1"/>
  <c r="F117"/>
  <c r="K119"/>
  <c r="N119" s="1"/>
  <c r="J32"/>
  <c r="G90"/>
  <c r="G94"/>
  <c r="G98"/>
  <c r="J101"/>
  <c r="G109"/>
  <c r="G113"/>
  <c r="G117"/>
  <c r="K32"/>
  <c r="N32" s="1"/>
  <c r="K89"/>
  <c r="F91"/>
  <c r="F95"/>
  <c r="F99"/>
  <c r="I109"/>
  <c r="I121" s="1"/>
  <c r="F110"/>
  <c r="F114"/>
  <c r="F118"/>
  <c r="N21"/>
  <c r="J121" i="4"/>
  <c r="N84"/>
  <c r="N109"/>
  <c r="M116"/>
  <c r="M118"/>
  <c r="N15"/>
  <c r="M110"/>
  <c r="N116"/>
  <c r="N120"/>
  <c r="M117"/>
  <c r="F117"/>
  <c r="K119"/>
  <c r="N119" s="1"/>
  <c r="M56"/>
  <c r="G109"/>
  <c r="G113"/>
  <c r="G117"/>
  <c r="D121"/>
  <c r="M20"/>
  <c r="N21"/>
  <c r="K67"/>
  <c r="I101"/>
  <c r="M101" s="1"/>
  <c r="F109"/>
  <c r="F113"/>
  <c r="M3"/>
  <c r="M4"/>
  <c r="M5"/>
  <c r="M6"/>
  <c r="M7"/>
  <c r="M8"/>
  <c r="M9"/>
  <c r="M10"/>
  <c r="M11"/>
  <c r="M12"/>
  <c r="M13"/>
  <c r="M14"/>
  <c r="M26"/>
  <c r="M41"/>
  <c r="M61"/>
  <c r="M91"/>
  <c r="M99"/>
  <c r="K101"/>
  <c r="N101" s="1"/>
  <c r="I109"/>
  <c r="I121" s="1"/>
  <c r="F110"/>
  <c r="F114"/>
  <c r="F118"/>
  <c r="N3"/>
  <c r="G110"/>
  <c r="C121"/>
  <c r="J49"/>
  <c r="G114"/>
  <c r="M120" i="3"/>
  <c r="J121"/>
  <c r="N109"/>
  <c r="M112"/>
  <c r="N84"/>
  <c r="M113"/>
  <c r="N15"/>
  <c r="J67"/>
  <c r="M67" s="1"/>
  <c r="C121"/>
  <c r="D121"/>
  <c r="N20"/>
  <c r="M27"/>
  <c r="M42"/>
  <c r="M56"/>
  <c r="M62"/>
  <c r="M92"/>
  <c r="F109"/>
  <c r="K111"/>
  <c r="N111" s="1"/>
  <c r="F113"/>
  <c r="K115"/>
  <c r="N115" s="1"/>
  <c r="F117"/>
  <c r="K119"/>
  <c r="N119" s="1"/>
  <c r="M3"/>
  <c r="J101"/>
  <c r="M101" s="1"/>
  <c r="G109"/>
  <c r="G113"/>
  <c r="G117"/>
  <c r="N3"/>
  <c r="J49"/>
  <c r="K101"/>
  <c r="I109"/>
  <c r="I121" s="1"/>
  <c r="F110"/>
  <c r="F114"/>
  <c r="F118"/>
  <c r="K49"/>
  <c r="N138" i="1"/>
  <c r="M138"/>
  <c r="N132"/>
  <c r="M137"/>
  <c r="N137"/>
  <c r="M129"/>
  <c r="N129"/>
  <c r="N139"/>
  <c r="M67"/>
  <c r="N134"/>
  <c r="M134"/>
  <c r="M130"/>
  <c r="N131"/>
  <c r="M133"/>
  <c r="N133"/>
  <c r="J49"/>
  <c r="C141"/>
  <c r="K49"/>
  <c r="J131"/>
  <c r="M131" s="1"/>
  <c r="G132"/>
  <c r="J135"/>
  <c r="M135" s="1"/>
  <c r="G136"/>
  <c r="J139"/>
  <c r="M139" s="1"/>
  <c r="G140"/>
  <c r="J32"/>
  <c r="K32"/>
  <c r="M37"/>
  <c r="G129"/>
  <c r="G133"/>
  <c r="G137"/>
  <c r="J101"/>
  <c r="M101" s="1"/>
  <c r="F130"/>
  <c r="F134"/>
  <c r="F138"/>
  <c r="K101" i="7" l="1"/>
  <c r="F121" i="6"/>
  <c r="N92"/>
  <c r="N119"/>
  <c r="M89"/>
  <c r="N15"/>
  <c r="M32"/>
  <c r="F101"/>
  <c r="N115"/>
  <c r="F101" i="5"/>
  <c r="M32"/>
  <c r="N112"/>
  <c r="N92"/>
  <c r="N116"/>
  <c r="M101"/>
  <c r="J121"/>
  <c r="M121" s="1"/>
  <c r="G101"/>
  <c r="N49"/>
  <c r="M49" i="4"/>
  <c r="N67"/>
  <c r="M49" i="3"/>
  <c r="M84"/>
  <c r="M15"/>
  <c r="N101" i="1"/>
  <c r="M49"/>
  <c r="N32"/>
  <c r="N49"/>
  <c r="M32"/>
  <c r="F141"/>
  <c r="F101" i="7"/>
  <c r="N32" i="6"/>
  <c r="N94"/>
  <c r="K121"/>
  <c r="N109"/>
  <c r="J101"/>
  <c r="M101" s="1"/>
  <c r="N98"/>
  <c r="K101"/>
  <c r="M109"/>
  <c r="J121"/>
  <c r="M121" s="1"/>
  <c r="F121" i="5"/>
  <c r="M89"/>
  <c r="G121"/>
  <c r="K121"/>
  <c r="N121" s="1"/>
  <c r="N89"/>
  <c r="K101"/>
  <c r="N101" s="1"/>
  <c r="M109" i="4"/>
  <c r="N49"/>
  <c r="F121"/>
  <c r="G121"/>
  <c r="K121"/>
  <c r="N121" s="1"/>
  <c r="M121"/>
  <c r="K121" i="3"/>
  <c r="N121" s="1"/>
  <c r="N49"/>
  <c r="G121"/>
  <c r="F121"/>
  <c r="N67"/>
  <c r="M121"/>
  <c r="N101"/>
  <c r="M109"/>
  <c r="N135" i="1"/>
  <c r="J141"/>
  <c r="G141"/>
  <c r="N101" i="6" l="1"/>
  <c r="N121"/>
  <c r="M141" i="1"/>
  <c r="N141"/>
</calcChain>
</file>

<file path=xl/sharedStrings.xml><?xml version="1.0" encoding="utf-8"?>
<sst xmlns="http://schemas.openxmlformats.org/spreadsheetml/2006/main" count="1106" uniqueCount="74">
  <si>
    <t>ST &amp; Leave as of 10:00 am on 12-11-13</t>
  </si>
  <si>
    <t>Differences</t>
  </si>
  <si>
    <t>Percet Change</t>
  </si>
  <si>
    <t>Regular FTE's</t>
  </si>
  <si>
    <t>Group</t>
  </si>
  <si>
    <t>CFY_Budget</t>
  </si>
  <si>
    <t>FY 2014/15</t>
  </si>
  <si>
    <t>FY 2015/16</t>
  </si>
  <si>
    <t>CFY vs 14/15</t>
  </si>
  <si>
    <t>14/15 vs 15/16</t>
  </si>
  <si>
    <t>14/15</t>
  </si>
  <si>
    <t>15/16</t>
  </si>
  <si>
    <t>13/14</t>
  </si>
  <si>
    <t>Chg</t>
  </si>
  <si>
    <t>General Manager's Office</t>
  </si>
  <si>
    <t>External Affairs</t>
  </si>
  <si>
    <t>Chief Financial Officer</t>
  </si>
  <si>
    <t>Engineering Services</t>
  </si>
  <si>
    <t>Business Technology</t>
  </si>
  <si>
    <t>Water System Operations</t>
  </si>
  <si>
    <t>Water Resource Management</t>
  </si>
  <si>
    <t>General Counsel</t>
  </si>
  <si>
    <t>Office of the Auditor</t>
  </si>
  <si>
    <t>Ethics Department</t>
  </si>
  <si>
    <t>Real Property Mgmt &amp; Development</t>
  </si>
  <si>
    <t>Human Resources</t>
  </si>
  <si>
    <t>Benefits - 4200095</t>
  </si>
  <si>
    <t>All but acct 42000 - Labor</t>
  </si>
  <si>
    <t>Overtime and Premium pay</t>
  </si>
  <si>
    <t>Operating Equipment</t>
  </si>
  <si>
    <t>CFY Budget</t>
  </si>
  <si>
    <t>Total O&amp;M</t>
  </si>
  <si>
    <t>Total O&amp;M less Memberships, OS non Professional, Professional Services, Repairs and Maint., Travel, Training, and Chemicals</t>
  </si>
  <si>
    <t>Total O&amp;M w/o additives</t>
  </si>
  <si>
    <t>FY 2013/14</t>
  </si>
  <si>
    <t>Account</t>
  </si>
  <si>
    <t>AcctDesc</t>
  </si>
  <si>
    <t>GDR</t>
  </si>
  <si>
    <t>GM</t>
  </si>
  <si>
    <t>EA</t>
  </si>
  <si>
    <t>CFO</t>
  </si>
  <si>
    <t>ES</t>
  </si>
  <si>
    <t>BT</t>
  </si>
  <si>
    <t>WSO</t>
  </si>
  <si>
    <t>WRM</t>
  </si>
  <si>
    <t>GC</t>
  </si>
  <si>
    <t>Audit</t>
  </si>
  <si>
    <t>Ethics</t>
  </si>
  <si>
    <t>RPDM</t>
  </si>
  <si>
    <t>HR</t>
  </si>
  <si>
    <t>43100</t>
  </si>
  <si>
    <t>Repairs and Maintenance - Outside Services</t>
  </si>
  <si>
    <t>44200</t>
  </si>
  <si>
    <t>Travel Expenses</t>
  </si>
  <si>
    <t>44900</t>
  </si>
  <si>
    <t>Memberships and Subscriptions</t>
  </si>
  <si>
    <t>45200</t>
  </si>
  <si>
    <t>Training and Seminars Costs</t>
  </si>
  <si>
    <t>45400</t>
  </si>
  <si>
    <t>Outside Services - Professional</t>
  </si>
  <si>
    <t>45500</t>
  </si>
  <si>
    <t>Outside Services - Non-Professional/Maint.</t>
  </si>
  <si>
    <t>4300020</t>
  </si>
  <si>
    <t>Chemicals, Water Treatment</t>
  </si>
  <si>
    <t>4300060</t>
  </si>
  <si>
    <t>Chemicals, Non-Water Treatment</t>
  </si>
  <si>
    <t>Total O&amp;M Less the above</t>
  </si>
  <si>
    <t>Acct</t>
  </si>
  <si>
    <t>ST &amp; Leave as of 9:00 am on 12-09-13</t>
  </si>
  <si>
    <t>ST &amp; Leave as of 2:00 pm on 12-02-13</t>
  </si>
  <si>
    <t>ST &amp; Leave as of 6:00 am on 11-19-13</t>
  </si>
  <si>
    <t>ST &amp; Leave as of 6:00 am on 11-15-13</t>
  </si>
  <si>
    <t>ST &amp; Leave as of 6:00 am on 10-31-13</t>
  </si>
  <si>
    <t>ST &amp; Leave as of 11:10 on 10-30-13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</si>
</sst>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</font>
    <font>
      <sz val="11"/>
      <color rgb="FF000000"/>
      <name val="Calibri"/>
    </font>
    <font>
      <b/>
      <u/>
      <sz val="11"/>
      <color rgb="FF000000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</cellStyleXfs>
  <cellXfs count="45">
    <xf numFmtId="0" fontId="0" fillId="0" borderId="0" xfId="0"/>
    <xf numFmtId="0" fontId="2" fillId="0" borderId="0" xfId="0" applyFont="1" applyFill="1" applyBorder="1"/>
    <xf numFmtId="164" fontId="2" fillId="0" borderId="0" xfId="1" applyNumberFormat="1" applyFont="1" applyFill="1" applyBorder="1"/>
    <xf numFmtId="0" fontId="6" fillId="2" borderId="0" xfId="3" applyFont="1" applyFill="1" applyBorder="1" applyAlignment="1">
      <alignment horizontal="center"/>
    </xf>
    <xf numFmtId="165" fontId="3" fillId="2" borderId="0" xfId="1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164" fontId="6" fillId="0" borderId="0" xfId="1" applyNumberFormat="1" applyFont="1" applyFill="1" applyBorder="1" applyAlignment="1">
      <alignment horizontal="right" wrapText="1"/>
    </xf>
    <xf numFmtId="165" fontId="2" fillId="0" borderId="0" xfId="1" applyNumberFormat="1" applyFont="1" applyFill="1" applyBorder="1"/>
    <xf numFmtId="166" fontId="2" fillId="0" borderId="0" xfId="2" applyNumberFormat="1" applyFont="1" applyFill="1" applyBorder="1"/>
    <xf numFmtId="0" fontId="6" fillId="0" borderId="0" xfId="4" applyFont="1" applyFill="1" applyBorder="1" applyAlignment="1">
      <alignment horizontal="right" wrapText="1"/>
    </xf>
    <xf numFmtId="164" fontId="2" fillId="0" borderId="1" xfId="1" applyNumberFormat="1" applyFont="1" applyFill="1" applyBorder="1"/>
    <xf numFmtId="164" fontId="6" fillId="2" borderId="0" xfId="1" applyNumberFormat="1" applyFont="1" applyFill="1" applyBorder="1" applyAlignment="1">
      <alignment horizontal="center"/>
    </xf>
    <xf numFmtId="164" fontId="3" fillId="2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3" fillId="2" borderId="0" xfId="5" applyFont="1" applyFill="1" applyBorder="1" applyAlignment="1">
      <alignment horizontal="center"/>
    </xf>
    <xf numFmtId="0" fontId="3" fillId="0" borderId="0" xfId="6" applyFont="1" applyFill="1" applyBorder="1" applyAlignment="1">
      <alignment wrapText="1"/>
    </xf>
    <xf numFmtId="164" fontId="3" fillId="0" borderId="0" xfId="1" applyNumberFormat="1" applyFont="1" applyFill="1" applyBorder="1" applyAlignment="1">
      <alignment horizontal="right" wrapText="1"/>
    </xf>
    <xf numFmtId="0" fontId="6" fillId="2" borderId="0" xfId="7" applyFont="1" applyFill="1" applyBorder="1" applyAlignment="1">
      <alignment horizontal="center"/>
    </xf>
    <xf numFmtId="0" fontId="6" fillId="0" borderId="0" xfId="7" applyFont="1" applyFill="1" applyBorder="1" applyAlignment="1">
      <alignment wrapText="1"/>
    </xf>
    <xf numFmtId="164" fontId="6" fillId="0" borderId="0" xfId="1" applyNumberFormat="1" applyFont="1" applyFill="1" applyBorder="1" applyAlignment="1">
      <alignment wrapText="1"/>
    </xf>
    <xf numFmtId="164" fontId="5" fillId="0" borderId="0" xfId="1" applyNumberFormat="1" applyFont="1" applyFill="1" applyBorder="1"/>
    <xf numFmtId="164" fontId="6" fillId="0" borderId="2" xfId="1" applyNumberFormat="1" applyFont="1" applyFill="1" applyBorder="1" applyAlignment="1">
      <alignment horizontal="right" wrapText="1"/>
    </xf>
    <xf numFmtId="164" fontId="5" fillId="0" borderId="2" xfId="1" applyNumberFormat="1" applyFont="1" applyFill="1" applyBorder="1"/>
    <xf numFmtId="164" fontId="2" fillId="0" borderId="2" xfId="1" applyNumberFormat="1" applyFont="1" applyFill="1" applyBorder="1"/>
    <xf numFmtId="0" fontId="2" fillId="0" borderId="2" xfId="0" applyFont="1" applyFill="1" applyBorder="1"/>
    <xf numFmtId="0" fontId="6" fillId="0" borderId="0" xfId="4" applyFont="1" applyFill="1" applyBorder="1" applyAlignment="1">
      <alignment wrapText="1"/>
    </xf>
    <xf numFmtId="4" fontId="6" fillId="0" borderId="0" xfId="4" applyNumberFormat="1" applyFont="1" applyFill="1" applyBorder="1" applyAlignment="1">
      <alignment horizontal="right" wrapText="1"/>
    </xf>
    <xf numFmtId="165" fontId="2" fillId="0" borderId="1" xfId="1" applyNumberFormat="1" applyFont="1" applyFill="1" applyBorder="1"/>
    <xf numFmtId="166" fontId="2" fillId="0" borderId="1" xfId="2" applyNumberFormat="1" applyFont="1" applyFill="1" applyBorder="1"/>
    <xf numFmtId="0" fontId="6" fillId="2" borderId="3" xfId="4" applyFont="1" applyFill="1" applyBorder="1" applyAlignment="1">
      <alignment horizontal="center"/>
    </xf>
    <xf numFmtId="0" fontId="6" fillId="0" borderId="4" xfId="4" applyFont="1" applyFill="1" applyBorder="1" applyAlignment="1">
      <alignment wrapText="1"/>
    </xf>
    <xf numFmtId="4" fontId="6" fillId="0" borderId="4" xfId="4" applyNumberFormat="1" applyFont="1" applyFill="1" applyBorder="1" applyAlignment="1">
      <alignment horizontal="right" wrapText="1"/>
    </xf>
    <xf numFmtId="0" fontId="6" fillId="2" borderId="0" xfId="4" applyFont="1" applyFill="1" applyBorder="1" applyAlignment="1">
      <alignment horizontal="center"/>
    </xf>
    <xf numFmtId="0" fontId="3" fillId="0" borderId="0" xfId="8" applyFont="1" applyFill="1" applyBorder="1" applyAlignment="1">
      <alignment wrapText="1"/>
    </xf>
    <xf numFmtId="4" fontId="3" fillId="0" borderId="0" xfId="8" applyNumberFormat="1" applyFont="1" applyFill="1" applyBorder="1" applyAlignment="1">
      <alignment horizontal="right" wrapText="1"/>
    </xf>
    <xf numFmtId="0" fontId="3" fillId="0" borderId="0" xfId="9" applyFont="1" applyFill="1" applyBorder="1" applyAlignment="1">
      <alignment wrapText="1"/>
    </xf>
    <xf numFmtId="4" fontId="3" fillId="0" borderId="0" xfId="9" applyNumberFormat="1" applyFont="1" applyFill="1" applyBorder="1" applyAlignment="1">
      <alignment horizontal="right" wrapText="1"/>
    </xf>
    <xf numFmtId="0" fontId="3" fillId="0" borderId="0" xfId="10" applyFont="1" applyFill="1" applyBorder="1" applyAlignment="1">
      <alignment wrapText="1"/>
    </xf>
    <xf numFmtId="4" fontId="3" fillId="0" borderId="0" xfId="10" applyNumberFormat="1" applyFont="1" applyFill="1" applyBorder="1" applyAlignment="1">
      <alignment horizontal="right" wrapText="1"/>
    </xf>
    <xf numFmtId="0" fontId="3" fillId="0" borderId="0" xfId="5" applyFont="1" applyFill="1" applyBorder="1" applyAlignment="1">
      <alignment wrapText="1"/>
    </xf>
    <xf numFmtId="4" fontId="3" fillId="0" borderId="0" xfId="5" applyNumberFormat="1" applyFont="1" applyFill="1" applyBorder="1" applyAlignment="1">
      <alignment horizontal="right" wrapText="1"/>
    </xf>
    <xf numFmtId="164" fontId="4" fillId="0" borderId="0" xfId="1" applyNumberFormat="1" applyFont="1" applyFill="1" applyBorder="1" applyAlignment="1">
      <alignment horizontal="center"/>
    </xf>
    <xf numFmtId="165" fontId="2" fillId="0" borderId="0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11">
    <cellStyle name="Comma" xfId="1" builtinId="3"/>
    <cellStyle name="Normal" xfId="0" builtinId="0"/>
    <cellStyle name="Normal_103113" xfId="6"/>
    <cellStyle name="Normal_111513" xfId="10"/>
    <cellStyle name="Normal_111519" xfId="9"/>
    <cellStyle name="Normal_120213" xfId="8"/>
    <cellStyle name="Normal_131209" xfId="4"/>
    <cellStyle name="Normal_131211" xfId="3"/>
    <cellStyle name="Normal_OM ExpenseTemp" xfId="7"/>
    <cellStyle name="Normal_Sheet1" xfId="5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tec/MWD/MWD2014_FORSCRUB001/NATIVES/001/MWD2014-00000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31211"/>
      <sheetName val="OM ExpenseTemp"/>
      <sheetName val="131209"/>
      <sheetName val="1312202"/>
      <sheetName val="131119"/>
      <sheetName val="131115"/>
      <sheetName val="131031"/>
      <sheetName val="131130"/>
      <sheetName val="Sheet3"/>
    </sheetNames>
    <sheetDataSet>
      <sheetData sheetId="0"/>
      <sheetData sheetId="1">
        <row r="16">
          <cell r="D16">
            <v>9010490</v>
          </cell>
          <cell r="E16">
            <v>12811543</v>
          </cell>
          <cell r="F16">
            <v>7834444</v>
          </cell>
          <cell r="G16">
            <v>24840013</v>
          </cell>
          <cell r="H16">
            <v>48552227</v>
          </cell>
          <cell r="I16">
            <v>178643721</v>
          </cell>
          <cell r="J16">
            <v>13089273</v>
          </cell>
          <cell r="K16">
            <v>8787476</v>
          </cell>
          <cell r="L16">
            <v>2376062</v>
          </cell>
          <cell r="M16">
            <v>739870</v>
          </cell>
          <cell r="N16">
            <v>3955699</v>
          </cell>
          <cell r="O16">
            <v>10175293</v>
          </cell>
        </row>
        <row r="34">
          <cell r="D34">
            <v>10443967.862</v>
          </cell>
          <cell r="E34">
            <v>14053959.147712</v>
          </cell>
          <cell r="F34">
            <v>8589429.1363066677</v>
          </cell>
          <cell r="G34">
            <v>30008105.453199998</v>
          </cell>
          <cell r="H34">
            <v>52876528.291200005</v>
          </cell>
          <cell r="I34">
            <v>185098508.72567993</v>
          </cell>
          <cell r="J34">
            <v>15004344.241005328</v>
          </cell>
          <cell r="K34">
            <v>9534832.0477333292</v>
          </cell>
          <cell r="L34">
            <v>2726945.398</v>
          </cell>
          <cell r="M34">
            <v>938846.11920000007</v>
          </cell>
          <cell r="N34">
            <v>4819570.2052000007</v>
          </cell>
          <cell r="O34">
            <v>10884060.757066665</v>
          </cell>
        </row>
        <row r="51">
          <cell r="D51">
            <v>10889578.299799999</v>
          </cell>
          <cell r="E51">
            <v>14475117.413258005</v>
          </cell>
          <cell r="F51">
            <v>9062556.558149999</v>
          </cell>
          <cell r="G51">
            <v>31017555.961600002</v>
          </cell>
          <cell r="H51">
            <v>54868928.795100026</v>
          </cell>
          <cell r="I51">
            <v>192075668.4804118</v>
          </cell>
          <cell r="J51">
            <v>15394219.875957999</v>
          </cell>
          <cell r="K51">
            <v>10071429.2336</v>
          </cell>
          <cell r="L51">
            <v>2849888.1122000003</v>
          </cell>
          <cell r="M51">
            <v>961300.25549999997</v>
          </cell>
          <cell r="N51">
            <v>4917639.9853999997</v>
          </cell>
          <cell r="O51">
            <v>11116746.292199999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141"/>
  <sheetViews>
    <sheetView tabSelected="1" workbookViewId="0">
      <selection activeCell="A17" sqref="A17"/>
    </sheetView>
  </sheetViews>
  <sheetFormatPr defaultRowHeight="15"/>
  <cols>
    <col min="1" max="1" width="33.85546875" style="1" bestFit="1" customWidth="1"/>
    <col min="2" max="2" width="15.28515625" style="2" bestFit="1" customWidth="1"/>
    <col min="3" max="4" width="15.42578125" style="2" bestFit="1" customWidth="1"/>
    <col min="5" max="5" width="2.7109375" style="1" customWidth="1"/>
    <col min="6" max="6" width="14.28515625" style="8" bestFit="1" customWidth="1"/>
    <col min="7" max="7" width="15.140625" style="8" bestFit="1" customWidth="1"/>
    <col min="8" max="8" width="2.7109375" style="1" customWidth="1"/>
    <col min="9" max="11" width="8" style="1" bestFit="1" customWidth="1"/>
    <col min="12" max="12" width="2.85546875" style="1" customWidth="1"/>
    <col min="13" max="14" width="9.28515625" style="1" bestFit="1" customWidth="1"/>
    <col min="15" max="15" width="9.140625" style="1"/>
    <col min="16" max="16" width="9.7109375" style="1" bestFit="1" customWidth="1"/>
    <col min="17" max="16384" width="9.140625" style="1"/>
  </cols>
  <sheetData>
    <row r="1" spans="1:19">
      <c r="A1" s="1" t="s">
        <v>0</v>
      </c>
      <c r="F1" s="43" t="s">
        <v>1</v>
      </c>
      <c r="G1" s="43"/>
      <c r="M1" s="44" t="s">
        <v>2</v>
      </c>
      <c r="N1" s="44"/>
      <c r="P1" s="44" t="s">
        <v>3</v>
      </c>
      <c r="Q1" s="44"/>
      <c r="R1" s="44"/>
    </row>
    <row r="2" spans="1:19" ht="15" customHeight="1">
      <c r="A2" s="3" t="s">
        <v>4</v>
      </c>
      <c r="B2" s="3" t="s">
        <v>5</v>
      </c>
      <c r="C2" s="3" t="s">
        <v>6</v>
      </c>
      <c r="D2" s="3" t="s">
        <v>7</v>
      </c>
      <c r="F2" s="4" t="s">
        <v>8</v>
      </c>
      <c r="G2" s="4" t="s">
        <v>9</v>
      </c>
      <c r="M2" s="5" t="s">
        <v>10</v>
      </c>
      <c r="N2" s="5" t="s">
        <v>11</v>
      </c>
      <c r="P2" s="5" t="s">
        <v>12</v>
      </c>
      <c r="Q2" s="5" t="s">
        <v>10</v>
      </c>
      <c r="R2" s="5" t="s">
        <v>11</v>
      </c>
      <c r="S2" s="5" t="s">
        <v>13</v>
      </c>
    </row>
    <row r="3" spans="1:19" ht="15" customHeight="1">
      <c r="A3" s="6" t="s">
        <v>14</v>
      </c>
      <c r="B3" s="7">
        <v>5360636</v>
      </c>
      <c r="C3" s="7">
        <v>6095915</v>
      </c>
      <c r="D3" s="7">
        <v>6236462</v>
      </c>
      <c r="F3" s="2">
        <f>C3-B3</f>
        <v>735279</v>
      </c>
      <c r="G3" s="2">
        <f>D3-C3</f>
        <v>140547</v>
      </c>
      <c r="I3" s="8">
        <f t="shared" ref="I3:K14" si="0">B3/1000000</f>
        <v>5.3606360000000004</v>
      </c>
      <c r="J3" s="8">
        <f t="shared" si="0"/>
        <v>6.0959149999999998</v>
      </c>
      <c r="K3" s="8">
        <f t="shared" si="0"/>
        <v>6.2364620000000004</v>
      </c>
      <c r="M3" s="9">
        <f t="shared" ref="M3:N15" si="1">(J3-I3)/I3</f>
        <v>0.13716264264165656</v>
      </c>
      <c r="N3" s="9">
        <f t="shared" si="1"/>
        <v>2.305593171820812E-2</v>
      </c>
      <c r="P3" s="1">
        <v>39</v>
      </c>
      <c r="Q3" s="10">
        <v>41</v>
      </c>
      <c r="R3" s="10">
        <v>41</v>
      </c>
      <c r="S3" s="1">
        <f>Q3-P3</f>
        <v>2</v>
      </c>
    </row>
    <row r="4" spans="1:19" ht="15" customHeight="1">
      <c r="A4" s="6" t="s">
        <v>15</v>
      </c>
      <c r="B4" s="7">
        <v>5687023</v>
      </c>
      <c r="C4" s="7">
        <v>6058446.2400000002</v>
      </c>
      <c r="D4" s="7">
        <v>6242648.0200000005</v>
      </c>
      <c r="E4" s="2"/>
      <c r="F4" s="2">
        <f t="shared" ref="F4:G14" si="2">C4-B4</f>
        <v>371423.24000000022</v>
      </c>
      <c r="G4" s="2">
        <f t="shared" si="2"/>
        <v>184201.78000000026</v>
      </c>
      <c r="H4" s="2"/>
      <c r="I4" s="2">
        <f t="shared" si="0"/>
        <v>5.6870229999999999</v>
      </c>
      <c r="J4" s="2">
        <f t="shared" si="0"/>
        <v>6.0584462400000003</v>
      </c>
      <c r="K4" s="2">
        <f t="shared" si="0"/>
        <v>6.2426480200000007</v>
      </c>
      <c r="L4" s="2"/>
      <c r="M4" s="2">
        <f t="shared" si="1"/>
        <v>6.5310662538203265E-2</v>
      </c>
      <c r="N4" s="2">
        <f t="shared" si="1"/>
        <v>3.0404128831553422E-2</v>
      </c>
      <c r="O4" s="2"/>
      <c r="P4" s="2">
        <v>47</v>
      </c>
      <c r="Q4" s="10">
        <v>47.7</v>
      </c>
      <c r="R4" s="10">
        <v>47.7</v>
      </c>
      <c r="S4" s="1">
        <f t="shared" ref="S4:S14" si="3">Q4-P4</f>
        <v>0.70000000000000284</v>
      </c>
    </row>
    <row r="5" spans="1:19" ht="15" customHeight="1">
      <c r="A5" s="6" t="s">
        <v>16</v>
      </c>
      <c r="B5" s="7">
        <v>4845741</v>
      </c>
      <c r="C5" s="7">
        <v>5062695.3</v>
      </c>
      <c r="D5" s="7">
        <v>5245623.5</v>
      </c>
      <c r="E5" s="2"/>
      <c r="F5" s="2">
        <f t="shared" si="2"/>
        <v>216954.29999999981</v>
      </c>
      <c r="G5" s="2">
        <f t="shared" si="2"/>
        <v>182928.20000000019</v>
      </c>
      <c r="H5" s="2"/>
      <c r="I5" s="2">
        <f t="shared" si="0"/>
        <v>4.8457410000000003</v>
      </c>
      <c r="J5" s="2">
        <f t="shared" si="0"/>
        <v>5.0626952999999997</v>
      </c>
      <c r="K5" s="2">
        <f t="shared" si="0"/>
        <v>5.2456234999999998</v>
      </c>
      <c r="L5" s="2"/>
      <c r="M5" s="2">
        <f t="shared" si="1"/>
        <v>4.4772161780829677E-2</v>
      </c>
      <c r="N5" s="2">
        <f t="shared" si="1"/>
        <v>3.6132571517784234E-2</v>
      </c>
      <c r="O5" s="2"/>
      <c r="P5" s="2">
        <v>46</v>
      </c>
      <c r="Q5" s="10">
        <v>46</v>
      </c>
      <c r="R5" s="10">
        <v>46</v>
      </c>
      <c r="S5" s="1">
        <f t="shared" si="3"/>
        <v>0</v>
      </c>
    </row>
    <row r="6" spans="1:19" ht="15" customHeight="1">
      <c r="A6" s="6" t="s">
        <v>17</v>
      </c>
      <c r="B6" s="7">
        <v>14935937</v>
      </c>
      <c r="C6" s="7">
        <v>17073389</v>
      </c>
      <c r="D6" s="7">
        <v>17413504</v>
      </c>
      <c r="E6" s="2"/>
      <c r="F6" s="2">
        <f t="shared" si="2"/>
        <v>2137452</v>
      </c>
      <c r="G6" s="2">
        <f t="shared" si="2"/>
        <v>340115</v>
      </c>
      <c r="H6" s="2"/>
      <c r="I6" s="2">
        <f t="shared" si="0"/>
        <v>14.935936999999999</v>
      </c>
      <c r="J6" s="2">
        <f t="shared" si="0"/>
        <v>17.073388999999999</v>
      </c>
      <c r="K6" s="2">
        <f t="shared" si="0"/>
        <v>17.413504</v>
      </c>
      <c r="L6" s="2"/>
      <c r="M6" s="2">
        <f t="shared" si="1"/>
        <v>0.14310799516628919</v>
      </c>
      <c r="N6" s="2">
        <f t="shared" si="1"/>
        <v>1.9920766755797625E-2</v>
      </c>
      <c r="O6" s="2"/>
      <c r="P6" s="2">
        <v>372</v>
      </c>
      <c r="Q6" s="10">
        <v>371</v>
      </c>
      <c r="R6" s="10">
        <v>371</v>
      </c>
      <c r="S6" s="1">
        <f t="shared" si="3"/>
        <v>-1</v>
      </c>
    </row>
    <row r="7" spans="1:19" ht="15" customHeight="1">
      <c r="A7" s="6" t="s">
        <v>18</v>
      </c>
      <c r="B7" s="7">
        <v>24757816</v>
      </c>
      <c r="C7" s="7">
        <v>25624474</v>
      </c>
      <c r="D7" s="7">
        <v>26102819</v>
      </c>
      <c r="E7" s="2"/>
      <c r="F7" s="2">
        <f t="shared" si="2"/>
        <v>866658</v>
      </c>
      <c r="G7" s="2">
        <f t="shared" si="2"/>
        <v>478345</v>
      </c>
      <c r="H7" s="2"/>
      <c r="I7" s="2">
        <f t="shared" si="0"/>
        <v>24.757815999999998</v>
      </c>
      <c r="J7" s="2">
        <f t="shared" si="0"/>
        <v>25.624473999999999</v>
      </c>
      <c r="K7" s="2">
        <f t="shared" si="0"/>
        <v>26.102819</v>
      </c>
      <c r="L7" s="2"/>
      <c r="M7" s="2">
        <f t="shared" si="1"/>
        <v>3.50054302043444E-2</v>
      </c>
      <c r="N7" s="2">
        <f t="shared" si="1"/>
        <v>1.8667505135910339E-2</v>
      </c>
      <c r="O7" s="2"/>
      <c r="P7" s="2">
        <v>241</v>
      </c>
      <c r="Q7" s="10">
        <v>241</v>
      </c>
      <c r="R7" s="10">
        <v>241</v>
      </c>
      <c r="S7" s="1">
        <f t="shared" si="3"/>
        <v>0</v>
      </c>
    </row>
    <row r="8" spans="1:19" ht="15" customHeight="1">
      <c r="A8" s="6" t="s">
        <v>19</v>
      </c>
      <c r="B8" s="7">
        <v>80852358</v>
      </c>
      <c r="C8" s="7">
        <v>83356693.600000024</v>
      </c>
      <c r="D8" s="7">
        <v>85759634.049999982</v>
      </c>
      <c r="E8" s="2"/>
      <c r="F8" s="2">
        <f t="shared" si="2"/>
        <v>2504335.6000000238</v>
      </c>
      <c r="G8" s="2">
        <f t="shared" si="2"/>
        <v>2402940.4499999583</v>
      </c>
      <c r="H8" s="2"/>
      <c r="I8" s="2">
        <f t="shared" si="0"/>
        <v>80.852357999999995</v>
      </c>
      <c r="J8" s="2">
        <f t="shared" si="0"/>
        <v>83.356693600000028</v>
      </c>
      <c r="K8" s="2">
        <f t="shared" si="0"/>
        <v>85.759634049999988</v>
      </c>
      <c r="L8" s="2"/>
      <c r="M8" s="2">
        <f t="shared" si="1"/>
        <v>3.0974181359064792E-2</v>
      </c>
      <c r="N8" s="2">
        <f t="shared" si="1"/>
        <v>2.8827204465796605E-2</v>
      </c>
      <c r="O8" s="2"/>
      <c r="P8" s="2">
        <v>946</v>
      </c>
      <c r="Q8" s="10">
        <v>949</v>
      </c>
      <c r="R8" s="10">
        <v>949</v>
      </c>
      <c r="S8" s="1">
        <f t="shared" si="3"/>
        <v>3</v>
      </c>
    </row>
    <row r="9" spans="1:19" ht="15" customHeight="1">
      <c r="A9" s="6" t="s">
        <v>20</v>
      </c>
      <c r="B9" s="7">
        <v>7856098</v>
      </c>
      <c r="C9" s="7">
        <v>8577942.9400000013</v>
      </c>
      <c r="D9" s="7">
        <v>8696911.0199999996</v>
      </c>
      <c r="E9" s="2"/>
      <c r="F9" s="2">
        <f t="shared" si="2"/>
        <v>721844.94000000134</v>
      </c>
      <c r="G9" s="2">
        <f t="shared" si="2"/>
        <v>118968.07999999821</v>
      </c>
      <c r="H9" s="2"/>
      <c r="I9" s="2">
        <f t="shared" si="0"/>
        <v>7.8560980000000002</v>
      </c>
      <c r="J9" s="2">
        <f t="shared" si="0"/>
        <v>8.5779429400000016</v>
      </c>
      <c r="K9" s="2">
        <f t="shared" si="0"/>
        <v>8.6969110199999999</v>
      </c>
      <c r="L9" s="2"/>
      <c r="M9" s="2">
        <f t="shared" si="1"/>
        <v>9.1883393002480537E-2</v>
      </c>
      <c r="N9" s="2">
        <f t="shared" si="1"/>
        <v>1.386906870704812E-2</v>
      </c>
      <c r="O9" s="2"/>
      <c r="P9" s="2">
        <v>69</v>
      </c>
      <c r="Q9" s="10">
        <v>68</v>
      </c>
      <c r="R9" s="10">
        <v>68</v>
      </c>
      <c r="S9" s="1">
        <f t="shared" si="3"/>
        <v>-1</v>
      </c>
    </row>
    <row r="10" spans="1:19" ht="15" customHeight="1">
      <c r="A10" s="6" t="s">
        <v>21</v>
      </c>
      <c r="B10" s="7">
        <v>5332926</v>
      </c>
      <c r="C10" s="7">
        <v>5478438</v>
      </c>
      <c r="D10" s="7">
        <v>5601184</v>
      </c>
      <c r="E10" s="2"/>
      <c r="F10" s="2">
        <f t="shared" si="2"/>
        <v>145512</v>
      </c>
      <c r="G10" s="2">
        <f t="shared" si="2"/>
        <v>122746</v>
      </c>
      <c r="H10" s="2"/>
      <c r="I10" s="2">
        <f t="shared" si="0"/>
        <v>5.3329259999999996</v>
      </c>
      <c r="J10" s="2">
        <f t="shared" si="0"/>
        <v>5.4784379999999997</v>
      </c>
      <c r="K10" s="2">
        <f t="shared" si="0"/>
        <v>5.6011839999999999</v>
      </c>
      <c r="L10" s="2"/>
      <c r="M10" s="2">
        <f t="shared" si="1"/>
        <v>2.7285583936473165E-2</v>
      </c>
      <c r="N10" s="2">
        <f t="shared" si="1"/>
        <v>2.2405291435259513E-2</v>
      </c>
      <c r="O10" s="2"/>
      <c r="P10" s="2">
        <v>34</v>
      </c>
      <c r="Q10" s="10">
        <v>36</v>
      </c>
      <c r="R10" s="10">
        <v>36</v>
      </c>
      <c r="S10" s="1">
        <f t="shared" si="3"/>
        <v>2</v>
      </c>
    </row>
    <row r="11" spans="1:19" ht="15" customHeight="1">
      <c r="A11" s="6" t="s">
        <v>22</v>
      </c>
      <c r="B11" s="7">
        <v>1467946</v>
      </c>
      <c r="C11" s="7">
        <v>1597835</v>
      </c>
      <c r="D11" s="7">
        <v>1647418</v>
      </c>
      <c r="E11" s="2"/>
      <c r="F11" s="2">
        <f t="shared" si="2"/>
        <v>129889</v>
      </c>
      <c r="G11" s="2">
        <f t="shared" si="2"/>
        <v>49583</v>
      </c>
      <c r="H11" s="2"/>
      <c r="I11" s="2">
        <f t="shared" si="0"/>
        <v>1.467946</v>
      </c>
      <c r="J11" s="2">
        <f t="shared" si="0"/>
        <v>1.5978349999999999</v>
      </c>
      <c r="K11" s="2">
        <f t="shared" si="0"/>
        <v>1.647418</v>
      </c>
      <c r="L11" s="2"/>
      <c r="M11" s="2">
        <f t="shared" si="1"/>
        <v>8.848350007425336E-2</v>
      </c>
      <c r="N11" s="2">
        <f t="shared" si="1"/>
        <v>3.1031364314838616E-2</v>
      </c>
      <c r="O11" s="2"/>
      <c r="P11" s="2">
        <v>12</v>
      </c>
      <c r="Q11" s="10">
        <v>12</v>
      </c>
      <c r="R11" s="10">
        <v>12</v>
      </c>
      <c r="S11" s="1">
        <f t="shared" si="3"/>
        <v>0</v>
      </c>
    </row>
    <row r="12" spans="1:19" ht="15" customHeight="1">
      <c r="A12" s="6" t="s">
        <v>23</v>
      </c>
      <c r="B12" s="7">
        <v>353307</v>
      </c>
      <c r="C12" s="7">
        <v>545834</v>
      </c>
      <c r="D12" s="7">
        <v>551295</v>
      </c>
      <c r="E12" s="2"/>
      <c r="F12" s="2">
        <f t="shared" si="2"/>
        <v>192527</v>
      </c>
      <c r="G12" s="2">
        <f t="shared" si="2"/>
        <v>5461</v>
      </c>
      <c r="H12" s="2"/>
      <c r="I12" s="2">
        <f t="shared" si="0"/>
        <v>0.35330699999999998</v>
      </c>
      <c r="J12" s="2">
        <f t="shared" si="0"/>
        <v>0.54583400000000004</v>
      </c>
      <c r="K12" s="2">
        <f t="shared" si="0"/>
        <v>0.55129499999999998</v>
      </c>
      <c r="L12" s="2"/>
      <c r="M12" s="2">
        <f t="shared" si="1"/>
        <v>0.54492834843351556</v>
      </c>
      <c r="N12" s="2">
        <f t="shared" si="1"/>
        <v>1.000487327649054E-2</v>
      </c>
      <c r="O12" s="2"/>
      <c r="P12" s="2">
        <v>2</v>
      </c>
      <c r="Q12" s="10">
        <v>4</v>
      </c>
      <c r="R12" s="10">
        <v>4</v>
      </c>
      <c r="S12" s="1">
        <f t="shared" si="3"/>
        <v>2</v>
      </c>
    </row>
    <row r="13" spans="1:19" ht="15" customHeight="1">
      <c r="A13" s="6" t="s">
        <v>24</v>
      </c>
      <c r="B13" s="7">
        <v>2328065</v>
      </c>
      <c r="C13" s="7">
        <v>2602929</v>
      </c>
      <c r="D13" s="7">
        <v>2661926</v>
      </c>
      <c r="E13" s="2"/>
      <c r="F13" s="2">
        <f t="shared" si="2"/>
        <v>274864</v>
      </c>
      <c r="G13" s="2">
        <f t="shared" si="2"/>
        <v>58997</v>
      </c>
      <c r="H13" s="2"/>
      <c r="I13" s="2">
        <f t="shared" si="0"/>
        <v>2.3280650000000001</v>
      </c>
      <c r="J13" s="2">
        <f t="shared" si="0"/>
        <v>2.602929</v>
      </c>
      <c r="K13" s="2">
        <f t="shared" si="0"/>
        <v>2.6619259999999998</v>
      </c>
      <c r="L13" s="2"/>
      <c r="M13" s="2">
        <f t="shared" si="1"/>
        <v>0.11806543202187224</v>
      </c>
      <c r="N13" s="2">
        <f t="shared" si="1"/>
        <v>2.2665620153296439E-2</v>
      </c>
      <c r="O13" s="2"/>
      <c r="P13" s="2">
        <v>31</v>
      </c>
      <c r="Q13" s="10">
        <v>28</v>
      </c>
      <c r="R13" s="10">
        <v>28</v>
      </c>
      <c r="S13" s="1">
        <f t="shared" si="3"/>
        <v>-3</v>
      </c>
    </row>
    <row r="14" spans="1:19" ht="15" customHeight="1">
      <c r="A14" s="6" t="s">
        <v>25</v>
      </c>
      <c r="B14" s="7">
        <v>4894209</v>
      </c>
      <c r="C14" s="2">
        <v>5039908</v>
      </c>
      <c r="D14" s="7">
        <v>5119818</v>
      </c>
      <c r="E14" s="2"/>
      <c r="F14" s="2">
        <f t="shared" si="2"/>
        <v>145699</v>
      </c>
      <c r="G14" s="2">
        <f t="shared" si="2"/>
        <v>79910</v>
      </c>
      <c r="H14" s="2"/>
      <c r="I14" s="2">
        <f t="shared" si="0"/>
        <v>4.894209</v>
      </c>
      <c r="J14" s="2">
        <f t="shared" si="0"/>
        <v>5.0399079999999996</v>
      </c>
      <c r="K14" s="2">
        <f t="shared" si="0"/>
        <v>5.1198180000000004</v>
      </c>
      <c r="L14" s="2"/>
      <c r="M14" s="2">
        <f t="shared" si="1"/>
        <v>2.9769672688681578E-2</v>
      </c>
      <c r="N14" s="2">
        <f t="shared" si="1"/>
        <v>1.5855448155006165E-2</v>
      </c>
      <c r="O14" s="2"/>
      <c r="P14" s="2">
        <v>42</v>
      </c>
      <c r="Q14" s="10">
        <v>42</v>
      </c>
      <c r="R14" s="10">
        <v>41</v>
      </c>
      <c r="S14" s="1">
        <f t="shared" si="3"/>
        <v>0</v>
      </c>
    </row>
    <row r="15" spans="1:19">
      <c r="B15" s="11">
        <f t="shared" ref="B15" si="4">SUM(B3:B14)</f>
        <v>158672062</v>
      </c>
      <c r="C15" s="11">
        <f>SUM(C3:C14)</f>
        <v>167114500.08000001</v>
      </c>
      <c r="D15" s="11">
        <f>SUM(D3:D14)</f>
        <v>171279242.59</v>
      </c>
      <c r="E15" s="2"/>
      <c r="F15" s="11">
        <f t="shared" ref="F15:G15" si="5">SUM(F3:F14)</f>
        <v>8442438.0800000243</v>
      </c>
      <c r="G15" s="11">
        <f t="shared" si="5"/>
        <v>4164742.5099999569</v>
      </c>
      <c r="H15" s="2"/>
      <c r="I15" s="11">
        <f t="shared" ref="I15:K15" si="6">SUM(I3:I14)</f>
        <v>158.67206199999998</v>
      </c>
      <c r="J15" s="11">
        <f t="shared" si="6"/>
        <v>167.11450008000006</v>
      </c>
      <c r="K15" s="11">
        <f t="shared" si="6"/>
        <v>171.27924258999997</v>
      </c>
      <c r="L15" s="2"/>
      <c r="M15" s="11">
        <f t="shared" si="1"/>
        <v>5.3206834105427293E-2</v>
      </c>
      <c r="N15" s="11">
        <f t="shared" si="1"/>
        <v>2.4921491001715534E-2</v>
      </c>
      <c r="O15" s="2"/>
      <c r="P15" s="11">
        <f>SUM(P3:P14)</f>
        <v>1881</v>
      </c>
      <c r="Q15" s="11">
        <f t="shared" ref="Q15:S15" si="7">SUM(Q3:Q14)</f>
        <v>1885.7</v>
      </c>
      <c r="R15" s="11">
        <f t="shared" si="7"/>
        <v>1884.7</v>
      </c>
      <c r="S15" s="11">
        <f t="shared" si="7"/>
        <v>4.7000000000000028</v>
      </c>
    </row>
    <row r="16" spans="1:19"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A18" s="1" t="s">
        <v>26</v>
      </c>
      <c r="E18" s="2"/>
      <c r="F18" s="2"/>
      <c r="G18" s="2"/>
      <c r="H18" s="2"/>
      <c r="I18" s="2"/>
      <c r="J18" s="2"/>
      <c r="K18" s="2"/>
      <c r="L18" s="2"/>
      <c r="M18" s="42" t="s">
        <v>2</v>
      </c>
      <c r="N18" s="42"/>
      <c r="O18" s="2"/>
      <c r="P18" s="2"/>
    </row>
    <row r="19" spans="1:16">
      <c r="A19" s="3" t="s">
        <v>4</v>
      </c>
      <c r="B19" s="12" t="s">
        <v>5</v>
      </c>
      <c r="C19" s="12" t="s">
        <v>6</v>
      </c>
      <c r="D19" s="12" t="s">
        <v>7</v>
      </c>
      <c r="E19" s="2"/>
      <c r="F19" s="13" t="s">
        <v>8</v>
      </c>
      <c r="G19" s="13" t="s">
        <v>9</v>
      </c>
      <c r="H19" s="2"/>
      <c r="I19" s="2"/>
      <c r="J19" s="2"/>
      <c r="K19" s="2"/>
      <c r="L19" s="2"/>
      <c r="M19" s="14" t="s">
        <v>10</v>
      </c>
      <c r="N19" s="14" t="s">
        <v>11</v>
      </c>
      <c r="O19" s="2"/>
      <c r="P19" s="2"/>
    </row>
    <row r="20" spans="1:16">
      <c r="A20" s="6" t="s">
        <v>14</v>
      </c>
      <c r="B20" s="7">
        <v>3152447</v>
      </c>
      <c r="C20" s="7">
        <v>4140622.3020000001</v>
      </c>
      <c r="D20" s="7">
        <v>4386420.7397999996</v>
      </c>
      <c r="E20" s="2"/>
      <c r="F20" s="2">
        <f t="shared" ref="F20:G31" si="8">C20-B20</f>
        <v>988175.30200000014</v>
      </c>
      <c r="G20" s="2">
        <f t="shared" si="8"/>
        <v>245798.43779999949</v>
      </c>
      <c r="H20" s="2"/>
      <c r="I20" s="2">
        <f t="shared" ref="I20:K31" si="9">B20/1000000</f>
        <v>3.152447</v>
      </c>
      <c r="J20" s="2">
        <f t="shared" si="9"/>
        <v>4.1406223019999997</v>
      </c>
      <c r="K20" s="2">
        <f t="shared" si="9"/>
        <v>4.3864207397999992</v>
      </c>
      <c r="L20" s="2"/>
      <c r="M20" s="2">
        <f t="shared" ref="M20:N32" si="10">(J20-I20)/I20</f>
        <v>0.31346293910730288</v>
      </c>
      <c r="N20" s="2">
        <f t="shared" si="10"/>
        <v>5.9362680262161127E-2</v>
      </c>
      <c r="O20" s="2"/>
      <c r="P20" s="2"/>
    </row>
    <row r="21" spans="1:16">
      <c r="A21" s="6" t="s">
        <v>15</v>
      </c>
      <c r="B21" s="7">
        <v>3350120</v>
      </c>
      <c r="C21" s="7">
        <v>4124012.907712</v>
      </c>
      <c r="D21" s="7">
        <v>4398969.3932579998</v>
      </c>
      <c r="E21" s="2"/>
      <c r="F21" s="2">
        <f t="shared" si="8"/>
        <v>773892.90771199996</v>
      </c>
      <c r="G21" s="2">
        <f t="shared" si="8"/>
        <v>274956.48554599984</v>
      </c>
      <c r="H21" s="2"/>
      <c r="I21" s="2">
        <f t="shared" si="9"/>
        <v>3.35012</v>
      </c>
      <c r="J21" s="2">
        <f t="shared" si="9"/>
        <v>4.1240129077120002</v>
      </c>
      <c r="K21" s="2">
        <f t="shared" si="9"/>
        <v>4.3989693932579996</v>
      </c>
      <c r="L21" s="2"/>
      <c r="M21" s="2">
        <f t="shared" si="10"/>
        <v>0.23100453348297978</v>
      </c>
      <c r="N21" s="2">
        <f t="shared" si="10"/>
        <v>6.6672072008267566E-2</v>
      </c>
      <c r="O21" s="2"/>
      <c r="P21" s="2"/>
    </row>
    <row r="22" spans="1:16">
      <c r="A22" s="6" t="s">
        <v>16</v>
      </c>
      <c r="B22" s="7">
        <v>2855753</v>
      </c>
      <c r="C22" s="7">
        <v>3436783.836306667</v>
      </c>
      <c r="D22" s="7">
        <v>3687383.0581500004</v>
      </c>
      <c r="E22" s="2"/>
      <c r="F22" s="2">
        <f t="shared" si="8"/>
        <v>581030.83630666696</v>
      </c>
      <c r="G22" s="2">
        <f t="shared" si="8"/>
        <v>250599.22184333345</v>
      </c>
      <c r="H22" s="2"/>
      <c r="I22" s="2">
        <f t="shared" si="9"/>
        <v>2.855753</v>
      </c>
      <c r="J22" s="2">
        <f t="shared" si="9"/>
        <v>3.4367838363066672</v>
      </c>
      <c r="K22" s="2">
        <f t="shared" si="9"/>
        <v>3.6873830581500004</v>
      </c>
      <c r="L22" s="2"/>
      <c r="M22" s="2">
        <f t="shared" si="10"/>
        <v>0.20345976571036331</v>
      </c>
      <c r="N22" s="2">
        <f t="shared" si="10"/>
        <v>7.2916783184315492E-2</v>
      </c>
      <c r="O22" s="2"/>
      <c r="P22" s="2"/>
    </row>
    <row r="23" spans="1:16">
      <c r="A23" s="6" t="s">
        <v>17</v>
      </c>
      <c r="B23" s="7">
        <v>8776876</v>
      </c>
      <c r="C23" s="7">
        <v>11589416.453200003</v>
      </c>
      <c r="D23" s="7">
        <v>12239951.961600004</v>
      </c>
      <c r="E23" s="2"/>
      <c r="F23" s="2">
        <f t="shared" si="8"/>
        <v>2812540.4532000031</v>
      </c>
      <c r="G23" s="2">
        <f t="shared" si="8"/>
        <v>650535.50840000063</v>
      </c>
      <c r="H23" s="2"/>
      <c r="I23" s="2">
        <f t="shared" si="9"/>
        <v>8.7768759999999997</v>
      </c>
      <c r="J23" s="2">
        <f t="shared" si="9"/>
        <v>11.589416453200004</v>
      </c>
      <c r="K23" s="2">
        <f t="shared" si="9"/>
        <v>12.239951961600005</v>
      </c>
      <c r="L23" s="2"/>
      <c r="M23" s="2">
        <f t="shared" si="10"/>
        <v>0.32044892205381553</v>
      </c>
      <c r="N23" s="2">
        <f t="shared" si="10"/>
        <v>5.613186056666198E-2</v>
      </c>
      <c r="O23" s="2"/>
      <c r="P23" s="2"/>
    </row>
    <row r="24" spans="1:16">
      <c r="A24" s="6" t="s">
        <v>18</v>
      </c>
      <c r="B24" s="7">
        <v>14658971</v>
      </c>
      <c r="C24" s="7">
        <v>17524086.791200005</v>
      </c>
      <c r="D24" s="7">
        <v>18481081.895099998</v>
      </c>
      <c r="E24" s="2"/>
      <c r="F24" s="2">
        <f t="shared" si="8"/>
        <v>2865115.7912000045</v>
      </c>
      <c r="G24" s="2">
        <f t="shared" si="8"/>
        <v>956995.103899993</v>
      </c>
      <c r="H24" s="2"/>
      <c r="I24" s="2">
        <f t="shared" si="9"/>
        <v>14.658970999999999</v>
      </c>
      <c r="J24" s="2">
        <f t="shared" si="9"/>
        <v>17.524086791200006</v>
      </c>
      <c r="K24" s="2">
        <f t="shared" si="9"/>
        <v>18.481081895099997</v>
      </c>
      <c r="L24" s="2"/>
      <c r="M24" s="2">
        <f t="shared" si="10"/>
        <v>0.19545135816149758</v>
      </c>
      <c r="N24" s="2">
        <f t="shared" si="10"/>
        <v>5.4610269585092547E-2</v>
      </c>
      <c r="O24" s="2"/>
      <c r="P24" s="2"/>
    </row>
    <row r="25" spans="1:16">
      <c r="A25" s="6" t="s">
        <v>19</v>
      </c>
      <c r="B25" s="7">
        <v>49718931</v>
      </c>
      <c r="C25" s="7">
        <v>59425700.042346701</v>
      </c>
      <c r="D25" s="7">
        <v>63237968.813744992</v>
      </c>
      <c r="E25" s="2"/>
      <c r="F25" s="2">
        <f t="shared" si="8"/>
        <v>9706769.042346701</v>
      </c>
      <c r="G25" s="2">
        <f t="shared" si="8"/>
        <v>3812268.771398291</v>
      </c>
      <c r="H25" s="2"/>
      <c r="I25" s="2">
        <f t="shared" si="9"/>
        <v>49.718930999999998</v>
      </c>
      <c r="J25" s="2">
        <f t="shared" si="9"/>
        <v>59.425700042346698</v>
      </c>
      <c r="K25" s="2">
        <f t="shared" si="9"/>
        <v>63.237968813744992</v>
      </c>
      <c r="L25" s="2"/>
      <c r="M25" s="2">
        <f t="shared" si="10"/>
        <v>0.19523285893549683</v>
      </c>
      <c r="N25" s="2">
        <f t="shared" si="10"/>
        <v>6.4151852963981487E-2</v>
      </c>
      <c r="O25" s="2"/>
      <c r="P25" s="2"/>
    </row>
    <row r="26" spans="1:16">
      <c r="A26" s="6" t="s">
        <v>20</v>
      </c>
      <c r="B26" s="7">
        <v>4652675</v>
      </c>
      <c r="C26" s="7">
        <v>5858457.8010053281</v>
      </c>
      <c r="D26" s="7">
        <v>6156169.9559580004</v>
      </c>
      <c r="E26" s="2"/>
      <c r="F26" s="2">
        <f t="shared" si="8"/>
        <v>1205782.8010053281</v>
      </c>
      <c r="G26" s="2">
        <f t="shared" si="8"/>
        <v>297712.15495267231</v>
      </c>
      <c r="H26" s="2"/>
      <c r="I26" s="2">
        <f t="shared" si="9"/>
        <v>4.6526750000000003</v>
      </c>
      <c r="J26" s="2">
        <f t="shared" si="9"/>
        <v>5.8584578010053283</v>
      </c>
      <c r="K26" s="2">
        <f t="shared" si="9"/>
        <v>6.1561699559580001</v>
      </c>
      <c r="L26" s="2"/>
      <c r="M26" s="2">
        <f t="shared" si="10"/>
        <v>0.25915904313224714</v>
      </c>
      <c r="N26" s="2">
        <f t="shared" si="10"/>
        <v>5.0817495843630302E-2</v>
      </c>
      <c r="O26" s="2"/>
      <c r="P26" s="2"/>
    </row>
    <row r="27" spans="1:16">
      <c r="A27" s="6" t="s">
        <v>21</v>
      </c>
      <c r="B27" s="7">
        <v>3137730</v>
      </c>
      <c r="C27" s="7">
        <v>3723289.0477333302</v>
      </c>
      <c r="D27" s="7">
        <v>3941758.2335999999</v>
      </c>
      <c r="E27" s="2"/>
      <c r="F27" s="2">
        <f t="shared" si="8"/>
        <v>585559.04773333017</v>
      </c>
      <c r="G27" s="2">
        <f t="shared" si="8"/>
        <v>218469.18586666975</v>
      </c>
      <c r="H27" s="2"/>
      <c r="I27" s="2">
        <f t="shared" si="9"/>
        <v>3.1377299999999999</v>
      </c>
      <c r="J27" s="2">
        <f t="shared" si="9"/>
        <v>3.72328904773333</v>
      </c>
      <c r="K27" s="2">
        <f t="shared" si="9"/>
        <v>3.9417582335999999</v>
      </c>
      <c r="L27" s="2"/>
      <c r="M27" s="2">
        <f t="shared" si="10"/>
        <v>0.18661868539782905</v>
      </c>
      <c r="N27" s="2">
        <f t="shared" si="10"/>
        <v>5.8676396880782029E-2</v>
      </c>
      <c r="O27" s="2"/>
      <c r="P27" s="2"/>
    </row>
    <row r="28" spans="1:16">
      <c r="A28" s="6" t="s">
        <v>22</v>
      </c>
      <c r="B28" s="7">
        <v>862616</v>
      </c>
      <c r="C28" s="7">
        <v>1084610.398</v>
      </c>
      <c r="D28" s="7">
        <v>1157970.1122000001</v>
      </c>
      <c r="E28" s="2"/>
      <c r="F28" s="2">
        <f t="shared" si="8"/>
        <v>221994.39800000004</v>
      </c>
      <c r="G28" s="2">
        <f t="shared" si="8"/>
        <v>73359.714200000046</v>
      </c>
      <c r="H28" s="2"/>
      <c r="I28" s="2">
        <f t="shared" si="9"/>
        <v>0.86261600000000005</v>
      </c>
      <c r="J28" s="2">
        <f t="shared" si="9"/>
        <v>1.0846103980000001</v>
      </c>
      <c r="K28" s="2">
        <f t="shared" si="9"/>
        <v>1.1579701122000001</v>
      </c>
      <c r="L28" s="2"/>
      <c r="M28" s="2">
        <f t="shared" si="10"/>
        <v>0.25735019753864996</v>
      </c>
      <c r="N28" s="2">
        <f t="shared" si="10"/>
        <v>6.7636926895845578E-2</v>
      </c>
      <c r="O28" s="2"/>
      <c r="P28" s="2"/>
    </row>
    <row r="29" spans="1:16">
      <c r="A29" s="6" t="s">
        <v>23</v>
      </c>
      <c r="B29" s="7">
        <v>207617</v>
      </c>
      <c r="C29" s="7">
        <v>370512.11920000002</v>
      </c>
      <c r="D29" s="7">
        <v>387505.25550000003</v>
      </c>
      <c r="E29" s="2"/>
      <c r="F29" s="2">
        <f t="shared" si="8"/>
        <v>162895.11920000002</v>
      </c>
      <c r="G29" s="2">
        <f t="shared" si="8"/>
        <v>16993.136300000013</v>
      </c>
      <c r="H29" s="2"/>
      <c r="I29" s="2">
        <f t="shared" si="9"/>
        <v>0.207617</v>
      </c>
      <c r="J29" s="2">
        <f t="shared" si="9"/>
        <v>0.37051211919999999</v>
      </c>
      <c r="K29" s="2">
        <f t="shared" si="9"/>
        <v>0.38750525550000003</v>
      </c>
      <c r="L29" s="2"/>
      <c r="M29" s="2">
        <f t="shared" si="10"/>
        <v>0.78459432127426942</v>
      </c>
      <c r="N29" s="2">
        <f t="shared" si="10"/>
        <v>4.586391488810454E-2</v>
      </c>
      <c r="O29" s="2"/>
      <c r="P29" s="2"/>
    </row>
    <row r="30" spans="1:16">
      <c r="A30" s="6" t="s">
        <v>24</v>
      </c>
      <c r="B30" s="7">
        <v>1368053</v>
      </c>
      <c r="C30" s="7">
        <v>1766868.2052</v>
      </c>
      <c r="D30" s="7">
        <v>1871067.7853999997</v>
      </c>
      <c r="E30" s="2"/>
      <c r="F30" s="2">
        <f t="shared" si="8"/>
        <v>398815.20519999997</v>
      </c>
      <c r="G30" s="2">
        <f t="shared" si="8"/>
        <v>104199.58019999973</v>
      </c>
      <c r="H30" s="2"/>
      <c r="I30" s="2">
        <f t="shared" si="9"/>
        <v>1.368053</v>
      </c>
      <c r="J30" s="2">
        <f t="shared" si="9"/>
        <v>1.7668682052</v>
      </c>
      <c r="K30" s="2">
        <f t="shared" si="9"/>
        <v>1.8710677853999997</v>
      </c>
      <c r="L30" s="2"/>
      <c r="M30" s="2">
        <f t="shared" si="10"/>
        <v>0.29152028846835615</v>
      </c>
      <c r="N30" s="2">
        <f t="shared" si="10"/>
        <v>5.8974166773353036E-2</v>
      </c>
      <c r="O30" s="2"/>
      <c r="P30" s="2"/>
    </row>
    <row r="31" spans="1:16">
      <c r="A31" s="6" t="s">
        <v>25</v>
      </c>
      <c r="B31" s="7">
        <v>2876964</v>
      </c>
      <c r="C31" s="7">
        <v>3423895.2570666661</v>
      </c>
      <c r="D31" s="7">
        <v>3602328.2922</v>
      </c>
      <c r="E31" s="2"/>
      <c r="F31" s="2">
        <f t="shared" si="8"/>
        <v>546931.25706666615</v>
      </c>
      <c r="G31" s="2">
        <f t="shared" si="8"/>
        <v>178433.03513333388</v>
      </c>
      <c r="H31" s="2"/>
      <c r="I31" s="2">
        <f t="shared" si="9"/>
        <v>2.8769640000000001</v>
      </c>
      <c r="J31" s="2">
        <f t="shared" si="9"/>
        <v>3.4238952570666661</v>
      </c>
      <c r="K31" s="2">
        <f t="shared" si="9"/>
        <v>3.6023282922000002</v>
      </c>
      <c r="L31" s="2"/>
      <c r="M31" s="2">
        <f t="shared" si="10"/>
        <v>0.19010709103995252</v>
      </c>
      <c r="N31" s="2">
        <f t="shared" si="10"/>
        <v>5.211404606056845E-2</v>
      </c>
      <c r="O31" s="2"/>
      <c r="P31" s="2"/>
    </row>
    <row r="32" spans="1:16">
      <c r="B32" s="11">
        <f t="shared" ref="B32:D32" si="11">SUM(B20:B31)</f>
        <v>95618753</v>
      </c>
      <c r="C32" s="11">
        <f t="shared" si="11"/>
        <v>116468255.16097072</v>
      </c>
      <c r="D32" s="11">
        <f t="shared" si="11"/>
        <v>123548575.49651101</v>
      </c>
      <c r="E32" s="2"/>
      <c r="F32" s="11">
        <f t="shared" ref="F32:G32" si="12">SUM(F20:F31)</f>
        <v>20849502.160970703</v>
      </c>
      <c r="G32" s="11">
        <f t="shared" si="12"/>
        <v>7080320.3355402937</v>
      </c>
      <c r="H32" s="2"/>
      <c r="I32" s="11">
        <f t="shared" ref="I32:K32" si="13">SUM(I20:I31)</f>
        <v>95.618753000000012</v>
      </c>
      <c r="J32" s="11">
        <f t="shared" si="13"/>
        <v>116.4682551609707</v>
      </c>
      <c r="K32" s="11">
        <f t="shared" si="13"/>
        <v>123.54857549651101</v>
      </c>
      <c r="L32" s="2"/>
      <c r="M32" s="11">
        <f t="shared" si="10"/>
        <v>0.218048254205644</v>
      </c>
      <c r="N32" s="11">
        <f t="shared" si="10"/>
        <v>6.0791846892138984E-2</v>
      </c>
      <c r="O32" s="2"/>
      <c r="P32" s="2"/>
    </row>
    <row r="33" spans="1:16"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>
      <c r="A35" s="1" t="s">
        <v>27</v>
      </c>
      <c r="E35" s="2"/>
      <c r="F35" s="2"/>
      <c r="G35" s="2"/>
      <c r="H35" s="2"/>
      <c r="I35" s="2"/>
      <c r="J35" s="2"/>
      <c r="K35" s="2"/>
      <c r="L35" s="2"/>
      <c r="M35" s="42" t="s">
        <v>2</v>
      </c>
      <c r="N35" s="42"/>
      <c r="O35" s="2"/>
      <c r="P35" s="2"/>
    </row>
    <row r="36" spans="1:16">
      <c r="A36" s="3" t="s">
        <v>4</v>
      </c>
      <c r="B36" s="12" t="s">
        <v>5</v>
      </c>
      <c r="C36" s="12" t="s">
        <v>6</v>
      </c>
      <c r="D36" s="12" t="s">
        <v>7</v>
      </c>
      <c r="E36" s="2"/>
      <c r="F36" s="13" t="s">
        <v>8</v>
      </c>
      <c r="G36" s="13" t="s">
        <v>9</v>
      </c>
      <c r="H36" s="2"/>
      <c r="I36" s="2"/>
      <c r="J36" s="2"/>
      <c r="K36" s="2"/>
      <c r="L36" s="2"/>
      <c r="M36" s="14" t="s">
        <v>10</v>
      </c>
      <c r="N36" s="14" t="s">
        <v>11</v>
      </c>
      <c r="O36" s="2"/>
      <c r="P36" s="2"/>
    </row>
    <row r="37" spans="1:16">
      <c r="A37" s="6" t="s">
        <v>14</v>
      </c>
      <c r="B37" s="7">
        <v>4335089</v>
      </c>
      <c r="C37" s="7">
        <v>4419412.5600000005</v>
      </c>
      <c r="D37" s="7">
        <v>4478677.5600000005</v>
      </c>
      <c r="E37" s="2"/>
      <c r="F37" s="2">
        <f t="shared" ref="F37:G48" si="14">C37-B37</f>
        <v>84323.560000000522</v>
      </c>
      <c r="G37" s="2">
        <f t="shared" si="14"/>
        <v>59265</v>
      </c>
      <c r="H37" s="2"/>
      <c r="I37" s="2">
        <f t="shared" ref="I37:K48" si="15">B37/1000000</f>
        <v>4.335089</v>
      </c>
      <c r="J37" s="2">
        <f t="shared" si="15"/>
        <v>4.4194125600000005</v>
      </c>
      <c r="K37" s="2">
        <f t="shared" si="15"/>
        <v>4.4786775600000004</v>
      </c>
      <c r="L37" s="2"/>
      <c r="M37" s="2">
        <f t="shared" ref="M37:N49" si="16">(J37-I37)/I37</f>
        <v>1.9451402266481847E-2</v>
      </c>
      <c r="N37" s="2">
        <f t="shared" si="16"/>
        <v>1.3410153316847136E-2</v>
      </c>
      <c r="O37" s="2"/>
      <c r="P37" s="2"/>
    </row>
    <row r="38" spans="1:16">
      <c r="A38" s="6" t="s">
        <v>15</v>
      </c>
      <c r="B38" s="7">
        <v>7398300</v>
      </c>
      <c r="C38" s="7">
        <v>7999760</v>
      </c>
      <c r="D38" s="7">
        <v>7963760</v>
      </c>
      <c r="E38" s="2"/>
      <c r="F38" s="2">
        <f t="shared" si="14"/>
        <v>601460</v>
      </c>
      <c r="G38" s="2">
        <f t="shared" si="14"/>
        <v>-36000</v>
      </c>
      <c r="H38" s="2"/>
      <c r="I38" s="2">
        <f t="shared" si="15"/>
        <v>7.3982999999999999</v>
      </c>
      <c r="J38" s="2">
        <f t="shared" si="15"/>
        <v>7.9997600000000002</v>
      </c>
      <c r="K38" s="2">
        <f t="shared" si="15"/>
        <v>7.9637599999999997</v>
      </c>
      <c r="L38" s="2"/>
      <c r="M38" s="2">
        <f t="shared" si="16"/>
        <v>8.1297054728789092E-2</v>
      </c>
      <c r="N38" s="2">
        <f t="shared" si="16"/>
        <v>-4.5001350040501809E-3</v>
      </c>
      <c r="O38" s="2"/>
      <c r="P38" s="2"/>
    </row>
    <row r="39" spans="1:16">
      <c r="A39" s="6" t="s">
        <v>16</v>
      </c>
      <c r="B39" s="7">
        <v>1178950</v>
      </c>
      <c r="C39" s="7">
        <v>1166550</v>
      </c>
      <c r="D39" s="7">
        <v>1206150</v>
      </c>
      <c r="E39" s="2"/>
      <c r="F39" s="2">
        <f t="shared" si="14"/>
        <v>-12400</v>
      </c>
      <c r="G39" s="2">
        <f t="shared" si="14"/>
        <v>39600</v>
      </c>
      <c r="H39" s="2"/>
      <c r="I39" s="2">
        <f t="shared" si="15"/>
        <v>1.1789499999999999</v>
      </c>
      <c r="J39" s="2">
        <f t="shared" si="15"/>
        <v>1.16655</v>
      </c>
      <c r="K39" s="2">
        <f t="shared" si="15"/>
        <v>1.2061500000000001</v>
      </c>
      <c r="L39" s="2"/>
      <c r="M39" s="2">
        <f t="shared" si="16"/>
        <v>-1.0517833665549826E-2</v>
      </c>
      <c r="N39" s="2">
        <f t="shared" si="16"/>
        <v>3.3946251768034015E-2</v>
      </c>
      <c r="O39" s="2"/>
      <c r="P39" s="2"/>
    </row>
    <row r="40" spans="1:16">
      <c r="A40" s="6" t="s">
        <v>17</v>
      </c>
      <c r="B40" s="7">
        <v>2576900</v>
      </c>
      <c r="C40" s="7">
        <v>3336100</v>
      </c>
      <c r="D40" s="7">
        <v>3354900</v>
      </c>
      <c r="E40" s="2"/>
      <c r="F40" s="2">
        <f t="shared" si="14"/>
        <v>759200</v>
      </c>
      <c r="G40" s="2">
        <f t="shared" si="14"/>
        <v>18800</v>
      </c>
      <c r="H40" s="2"/>
      <c r="I40" s="2">
        <f t="shared" si="15"/>
        <v>2.5769000000000002</v>
      </c>
      <c r="J40" s="2">
        <f t="shared" si="15"/>
        <v>3.3361000000000001</v>
      </c>
      <c r="K40" s="2">
        <f t="shared" si="15"/>
        <v>3.3549000000000002</v>
      </c>
      <c r="L40" s="2"/>
      <c r="M40" s="2">
        <f t="shared" si="16"/>
        <v>0.2946175637393767</v>
      </c>
      <c r="N40" s="2">
        <f t="shared" si="16"/>
        <v>5.6353226821738408E-3</v>
      </c>
      <c r="O40" s="2"/>
      <c r="P40" s="2"/>
    </row>
    <row r="41" spans="1:16">
      <c r="A41" s="6" t="s">
        <v>18</v>
      </c>
      <c r="B41" s="7">
        <v>13306642</v>
      </c>
      <c r="C41" s="7">
        <v>14620967.5</v>
      </c>
      <c r="D41" s="7">
        <v>15181027.9</v>
      </c>
      <c r="E41" s="2"/>
      <c r="F41" s="2">
        <f t="shared" si="14"/>
        <v>1314325.5</v>
      </c>
      <c r="G41" s="2">
        <f t="shared" si="14"/>
        <v>560060.40000000037</v>
      </c>
      <c r="H41" s="2"/>
      <c r="I41" s="2">
        <f t="shared" si="15"/>
        <v>13.306642</v>
      </c>
      <c r="J41" s="2">
        <f t="shared" si="15"/>
        <v>14.620967500000001</v>
      </c>
      <c r="K41" s="2">
        <f t="shared" si="15"/>
        <v>15.1810279</v>
      </c>
      <c r="L41" s="2"/>
      <c r="M41" s="2">
        <f t="shared" si="16"/>
        <v>9.8772139507473086E-2</v>
      </c>
      <c r="N41" s="2">
        <f t="shared" si="16"/>
        <v>3.8305289988504479E-2</v>
      </c>
      <c r="O41" s="2"/>
      <c r="P41" s="2"/>
    </row>
    <row r="42" spans="1:16">
      <c r="A42" s="6" t="s">
        <v>19</v>
      </c>
      <c r="B42" s="7">
        <v>75655861</v>
      </c>
      <c r="C42" s="7">
        <v>78356873.083333328</v>
      </c>
      <c r="D42" s="7">
        <v>79672023.61666666</v>
      </c>
      <c r="E42" s="2"/>
      <c r="F42" s="2">
        <f t="shared" si="14"/>
        <v>2701012.0833333284</v>
      </c>
      <c r="G42" s="2">
        <f t="shared" si="14"/>
        <v>1315150.5333333313</v>
      </c>
      <c r="H42" s="2"/>
      <c r="I42" s="2">
        <f t="shared" si="15"/>
        <v>75.655861000000002</v>
      </c>
      <c r="J42" s="2">
        <f t="shared" si="15"/>
        <v>78.356873083333326</v>
      </c>
      <c r="K42" s="2">
        <f t="shared" si="15"/>
        <v>79.672023616666664</v>
      </c>
      <c r="L42" s="2"/>
      <c r="M42" s="2">
        <f t="shared" si="16"/>
        <v>3.5701293298787844E-2</v>
      </c>
      <c r="N42" s="2">
        <f t="shared" si="16"/>
        <v>1.678411199403863E-2</v>
      </c>
      <c r="O42" s="2"/>
      <c r="P42" s="2"/>
    </row>
    <row r="43" spans="1:16">
      <c r="A43" s="6" t="s">
        <v>20</v>
      </c>
      <c r="B43" s="7">
        <v>2671700</v>
      </c>
      <c r="C43" s="7">
        <v>3065343.5</v>
      </c>
      <c r="D43" s="7">
        <v>3025538.9</v>
      </c>
      <c r="E43" s="2"/>
      <c r="F43" s="2">
        <f t="shared" si="14"/>
        <v>393643.5</v>
      </c>
      <c r="G43" s="2">
        <f t="shared" si="14"/>
        <v>-39804.600000000093</v>
      </c>
      <c r="H43" s="2"/>
      <c r="I43" s="2">
        <f t="shared" si="15"/>
        <v>2.6717</v>
      </c>
      <c r="J43" s="2">
        <f t="shared" si="15"/>
        <v>3.0653435</v>
      </c>
      <c r="K43" s="2">
        <f t="shared" si="15"/>
        <v>3.0255388999999999</v>
      </c>
      <c r="L43" s="2"/>
      <c r="M43" s="2">
        <f t="shared" si="16"/>
        <v>0.14733821162555677</v>
      </c>
      <c r="N43" s="2">
        <f t="shared" si="16"/>
        <v>-1.2985363630536048E-2</v>
      </c>
      <c r="O43" s="2"/>
      <c r="P43" s="2"/>
    </row>
    <row r="44" spans="1:16">
      <c r="A44" s="6" t="s">
        <v>21</v>
      </c>
      <c r="B44" s="7">
        <v>4874320</v>
      </c>
      <c r="C44" s="7">
        <v>4000605</v>
      </c>
      <c r="D44" s="7">
        <v>4195987</v>
      </c>
      <c r="E44" s="2"/>
      <c r="F44" s="2">
        <f t="shared" si="14"/>
        <v>-873715</v>
      </c>
      <c r="G44" s="2">
        <f t="shared" si="14"/>
        <v>195382</v>
      </c>
      <c r="H44" s="2"/>
      <c r="I44" s="2">
        <f t="shared" si="15"/>
        <v>4.87432</v>
      </c>
      <c r="J44" s="2">
        <f t="shared" si="15"/>
        <v>4.0006050000000002</v>
      </c>
      <c r="K44" s="2">
        <f t="shared" si="15"/>
        <v>4.1959869999999997</v>
      </c>
      <c r="L44" s="2"/>
      <c r="M44" s="2">
        <f t="shared" si="16"/>
        <v>-0.1792485926242019</v>
      </c>
      <c r="N44" s="2">
        <f t="shared" si="16"/>
        <v>4.8838113235373022E-2</v>
      </c>
      <c r="O44" s="2"/>
      <c r="P44" s="2"/>
    </row>
    <row r="45" spans="1:16">
      <c r="A45" s="6" t="s">
        <v>22</v>
      </c>
      <c r="B45" s="7">
        <v>481100</v>
      </c>
      <c r="C45" s="7">
        <v>419500</v>
      </c>
      <c r="D45" s="7">
        <v>419500</v>
      </c>
      <c r="E45" s="2"/>
      <c r="F45" s="2">
        <f t="shared" si="14"/>
        <v>-61600</v>
      </c>
      <c r="G45" s="2">
        <f t="shared" si="14"/>
        <v>0</v>
      </c>
      <c r="H45" s="2"/>
      <c r="I45" s="2">
        <f t="shared" si="15"/>
        <v>0.48110000000000003</v>
      </c>
      <c r="J45" s="2">
        <f t="shared" si="15"/>
        <v>0.41949999999999998</v>
      </c>
      <c r="K45" s="2">
        <f t="shared" si="15"/>
        <v>0.41949999999999998</v>
      </c>
      <c r="L45" s="2"/>
      <c r="M45" s="2">
        <f t="shared" si="16"/>
        <v>-0.12803990854292255</v>
      </c>
      <c r="N45" s="2">
        <f t="shared" si="16"/>
        <v>0</v>
      </c>
      <c r="O45" s="2"/>
      <c r="P45" s="2"/>
    </row>
    <row r="46" spans="1:16">
      <c r="A46" s="6" t="s">
        <v>23</v>
      </c>
      <c r="B46" s="7">
        <v>285446</v>
      </c>
      <c r="C46" s="7">
        <v>134000</v>
      </c>
      <c r="D46" s="7">
        <v>134000</v>
      </c>
      <c r="E46" s="2"/>
      <c r="F46" s="2">
        <f t="shared" si="14"/>
        <v>-151446</v>
      </c>
      <c r="G46" s="2">
        <f t="shared" si="14"/>
        <v>0</v>
      </c>
      <c r="H46" s="2"/>
      <c r="I46" s="2">
        <f t="shared" si="15"/>
        <v>0.28544599999999998</v>
      </c>
      <c r="J46" s="2">
        <f t="shared" si="15"/>
        <v>0.13400000000000001</v>
      </c>
      <c r="K46" s="2">
        <f t="shared" si="15"/>
        <v>0.13400000000000001</v>
      </c>
      <c r="L46" s="2"/>
      <c r="M46" s="2">
        <f t="shared" si="16"/>
        <v>-0.53055919508418403</v>
      </c>
      <c r="N46" s="2">
        <f t="shared" si="16"/>
        <v>0</v>
      </c>
      <c r="O46" s="2"/>
      <c r="P46" s="2"/>
    </row>
    <row r="47" spans="1:16">
      <c r="A47" s="6" t="s">
        <v>24</v>
      </c>
      <c r="B47" s="7">
        <v>1101338</v>
      </c>
      <c r="C47" s="7">
        <v>1333463</v>
      </c>
      <c r="D47" s="7">
        <v>1268336.2000000002</v>
      </c>
      <c r="E47" s="2"/>
      <c r="F47" s="2">
        <f t="shared" si="14"/>
        <v>232125</v>
      </c>
      <c r="G47" s="2">
        <f t="shared" si="14"/>
        <v>-65126.799999999814</v>
      </c>
      <c r="H47" s="2"/>
      <c r="I47" s="2">
        <f t="shared" si="15"/>
        <v>1.1013379999999999</v>
      </c>
      <c r="J47" s="2">
        <f t="shared" si="15"/>
        <v>1.3334630000000001</v>
      </c>
      <c r="K47" s="2">
        <f t="shared" si="15"/>
        <v>1.2683362000000002</v>
      </c>
      <c r="L47" s="2"/>
      <c r="M47" s="2">
        <f t="shared" si="16"/>
        <v>0.2107663587381895</v>
      </c>
      <c r="N47" s="2">
        <f t="shared" si="16"/>
        <v>-4.8840350275935529E-2</v>
      </c>
      <c r="O47" s="2"/>
      <c r="P47" s="2"/>
    </row>
    <row r="48" spans="1:16">
      <c r="A48" s="6" t="s">
        <v>25</v>
      </c>
      <c r="B48" s="7">
        <v>4091580</v>
      </c>
      <c r="C48" s="7">
        <v>4460507.5</v>
      </c>
      <c r="D48" s="7">
        <v>4433350</v>
      </c>
      <c r="E48" s="2"/>
      <c r="F48" s="2">
        <f t="shared" si="14"/>
        <v>368927.5</v>
      </c>
      <c r="G48" s="2">
        <f t="shared" si="14"/>
        <v>-27157.5</v>
      </c>
      <c r="H48" s="2"/>
      <c r="I48" s="2">
        <f t="shared" si="15"/>
        <v>4.0915800000000004</v>
      </c>
      <c r="J48" s="2">
        <f t="shared" si="15"/>
        <v>4.4605075000000003</v>
      </c>
      <c r="K48" s="2">
        <f t="shared" si="15"/>
        <v>4.4333499999999999</v>
      </c>
      <c r="L48" s="2"/>
      <c r="M48" s="2">
        <f t="shared" si="16"/>
        <v>9.0167490309366993E-2</v>
      </c>
      <c r="N48" s="2">
        <f t="shared" si="16"/>
        <v>-6.0884327624155746E-3</v>
      </c>
      <c r="O48" s="2"/>
      <c r="P48" s="2"/>
    </row>
    <row r="49" spans="1:16">
      <c r="B49" s="11">
        <f t="shared" ref="B49:D49" si="17">SUM(B37:B48)</f>
        <v>117957226</v>
      </c>
      <c r="C49" s="11">
        <f t="shared" si="17"/>
        <v>123313082.14333333</v>
      </c>
      <c r="D49" s="11">
        <f t="shared" si="17"/>
        <v>125333251.17666666</v>
      </c>
      <c r="E49" s="2"/>
      <c r="F49" s="11">
        <f t="shared" ref="F49:G49" si="18">SUM(F37:F48)</f>
        <v>5355856.1433333289</v>
      </c>
      <c r="G49" s="11">
        <f t="shared" si="18"/>
        <v>2020169.0333333318</v>
      </c>
      <c r="H49" s="2"/>
      <c r="I49" s="11">
        <f t="shared" ref="I49:K49" si="19">SUM(I37:I48)</f>
        <v>117.95722599999999</v>
      </c>
      <c r="J49" s="11">
        <f t="shared" si="19"/>
        <v>123.31308214333332</v>
      </c>
      <c r="K49" s="11">
        <f t="shared" si="19"/>
        <v>125.33325117666668</v>
      </c>
      <c r="L49" s="2"/>
      <c r="M49" s="11">
        <f t="shared" si="16"/>
        <v>4.540507033738931E-2</v>
      </c>
      <c r="N49" s="11">
        <f t="shared" si="16"/>
        <v>1.6382438896346867E-2</v>
      </c>
      <c r="O49" s="2"/>
      <c r="P49" s="2"/>
    </row>
    <row r="50" spans="1:16"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>
      <c r="A53" s="1" t="s">
        <v>28</v>
      </c>
      <c r="E53" s="2"/>
      <c r="F53" s="2"/>
      <c r="G53" s="2"/>
      <c r="H53" s="2"/>
      <c r="I53" s="2"/>
      <c r="J53" s="2"/>
      <c r="K53" s="2"/>
      <c r="L53" s="2"/>
      <c r="M53" s="42" t="s">
        <v>2</v>
      </c>
      <c r="N53" s="42"/>
      <c r="O53" s="2"/>
      <c r="P53" s="2"/>
    </row>
    <row r="54" spans="1:16">
      <c r="A54" s="3" t="s">
        <v>4</v>
      </c>
      <c r="B54" s="12" t="s">
        <v>5</v>
      </c>
      <c r="C54" s="12" t="s">
        <v>6</v>
      </c>
      <c r="D54" s="12" t="s">
        <v>7</v>
      </c>
      <c r="E54" s="2"/>
      <c r="F54" s="13" t="s">
        <v>8</v>
      </c>
      <c r="G54" s="13" t="s">
        <v>9</v>
      </c>
      <c r="H54" s="2"/>
      <c r="I54" s="2"/>
      <c r="J54" s="2"/>
      <c r="K54" s="2"/>
      <c r="L54" s="2"/>
      <c r="M54" s="14" t="s">
        <v>10</v>
      </c>
      <c r="N54" s="14" t="s">
        <v>11</v>
      </c>
      <c r="O54" s="2"/>
      <c r="P54" s="2"/>
    </row>
    <row r="55" spans="1:16">
      <c r="A55" s="6" t="s">
        <v>14</v>
      </c>
      <c r="B55" s="7">
        <v>6000</v>
      </c>
      <c r="C55" s="7">
        <v>6000</v>
      </c>
      <c r="D55" s="7">
        <v>6000</v>
      </c>
      <c r="E55" s="2"/>
      <c r="F55" s="2">
        <f t="shared" ref="F55:G66" si="20">C55-B55</f>
        <v>0</v>
      </c>
      <c r="G55" s="2">
        <f t="shared" si="20"/>
        <v>0</v>
      </c>
      <c r="H55" s="2"/>
      <c r="I55" s="2">
        <f>B55/1000000</f>
        <v>6.0000000000000001E-3</v>
      </c>
      <c r="J55" s="2">
        <f t="shared" ref="J55:K66" si="21">C55/1000000</f>
        <v>6.0000000000000001E-3</v>
      </c>
      <c r="K55" s="2">
        <f t="shared" si="21"/>
        <v>6.0000000000000001E-3</v>
      </c>
      <c r="L55" s="2"/>
      <c r="M55" s="2"/>
      <c r="N55" s="2"/>
      <c r="O55" s="2"/>
      <c r="P55" s="2"/>
    </row>
    <row r="56" spans="1:16">
      <c r="A56" s="6" t="s">
        <v>15</v>
      </c>
      <c r="B56" s="7">
        <v>21000</v>
      </c>
      <c r="C56" s="7">
        <v>25500</v>
      </c>
      <c r="D56" s="7">
        <v>23500</v>
      </c>
      <c r="E56" s="2"/>
      <c r="F56" s="2">
        <f t="shared" si="20"/>
        <v>4500</v>
      </c>
      <c r="G56" s="2">
        <f t="shared" si="20"/>
        <v>-2000</v>
      </c>
      <c r="H56" s="2"/>
      <c r="I56" s="2">
        <f t="shared" ref="I56:I66" si="22">B56/1000000</f>
        <v>2.1000000000000001E-2</v>
      </c>
      <c r="J56" s="2">
        <f t="shared" si="21"/>
        <v>2.5499999999999998E-2</v>
      </c>
      <c r="K56" s="2">
        <f t="shared" si="21"/>
        <v>2.35E-2</v>
      </c>
      <c r="L56" s="2"/>
      <c r="M56" s="2">
        <f t="shared" ref="M56:N67" si="23">(J56-I56)/I56</f>
        <v>0.21428571428571414</v>
      </c>
      <c r="N56" s="2">
        <f t="shared" si="23"/>
        <v>-7.8431372549019551E-2</v>
      </c>
      <c r="O56" s="2"/>
      <c r="P56" s="2"/>
    </row>
    <row r="57" spans="1:16">
      <c r="A57" s="6" t="s">
        <v>16</v>
      </c>
      <c r="B57" s="7">
        <v>21000</v>
      </c>
      <c r="C57" s="7">
        <v>500</v>
      </c>
      <c r="D57" s="7">
        <v>500</v>
      </c>
      <c r="E57" s="2"/>
      <c r="F57" s="2">
        <f t="shared" si="20"/>
        <v>-20500</v>
      </c>
      <c r="G57" s="2">
        <f t="shared" si="20"/>
        <v>0</v>
      </c>
      <c r="H57" s="2"/>
      <c r="I57" s="2">
        <f t="shared" si="22"/>
        <v>2.1000000000000001E-2</v>
      </c>
      <c r="J57" s="2">
        <f t="shared" si="21"/>
        <v>5.0000000000000001E-4</v>
      </c>
      <c r="K57" s="2">
        <f t="shared" si="21"/>
        <v>5.0000000000000001E-4</v>
      </c>
      <c r="L57" s="2"/>
      <c r="M57" s="2">
        <f t="shared" si="23"/>
        <v>-0.97619047619047616</v>
      </c>
      <c r="N57" s="2">
        <f t="shared" si="23"/>
        <v>0</v>
      </c>
      <c r="O57" s="2"/>
      <c r="P57" s="2"/>
    </row>
    <row r="58" spans="1:16">
      <c r="A58" s="6" t="s">
        <v>17</v>
      </c>
      <c r="B58" s="7">
        <v>0</v>
      </c>
      <c r="C58" s="7">
        <v>0</v>
      </c>
      <c r="D58" s="7">
        <v>0</v>
      </c>
      <c r="E58" s="2"/>
      <c r="F58" s="2">
        <f t="shared" si="20"/>
        <v>0</v>
      </c>
      <c r="G58" s="2">
        <f t="shared" si="20"/>
        <v>0</v>
      </c>
      <c r="H58" s="2"/>
      <c r="I58" s="2">
        <f t="shared" si="22"/>
        <v>0</v>
      </c>
      <c r="J58" s="2">
        <f t="shared" si="21"/>
        <v>0</v>
      </c>
      <c r="K58" s="2">
        <f t="shared" si="21"/>
        <v>0</v>
      </c>
      <c r="L58" s="2"/>
      <c r="M58" s="2"/>
      <c r="N58" s="2"/>
      <c r="O58" s="2"/>
      <c r="P58" s="2"/>
    </row>
    <row r="59" spans="1:16">
      <c r="A59" s="6" t="s">
        <v>18</v>
      </c>
      <c r="B59" s="7">
        <v>444350</v>
      </c>
      <c r="C59" s="7">
        <v>454700</v>
      </c>
      <c r="D59" s="7">
        <v>451700</v>
      </c>
      <c r="E59" s="2"/>
      <c r="F59" s="2">
        <f t="shared" si="20"/>
        <v>10350</v>
      </c>
      <c r="G59" s="2">
        <f t="shared" si="20"/>
        <v>-3000</v>
      </c>
      <c r="H59" s="2"/>
      <c r="I59" s="2">
        <f t="shared" si="22"/>
        <v>0.44435000000000002</v>
      </c>
      <c r="J59" s="2">
        <f t="shared" si="21"/>
        <v>0.45469999999999999</v>
      </c>
      <c r="K59" s="2">
        <f t="shared" si="21"/>
        <v>0.45169999999999999</v>
      </c>
      <c r="L59" s="2"/>
      <c r="M59" s="2">
        <f t="shared" si="23"/>
        <v>2.329244964554961E-2</v>
      </c>
      <c r="N59" s="2">
        <f t="shared" si="23"/>
        <v>-6.597756762700688E-3</v>
      </c>
      <c r="O59" s="2"/>
      <c r="P59" s="2"/>
    </row>
    <row r="60" spans="1:16">
      <c r="A60" s="6" t="s">
        <v>19</v>
      </c>
      <c r="B60" s="7">
        <v>7764206</v>
      </c>
      <c r="C60" s="7">
        <v>8481700</v>
      </c>
      <c r="D60" s="7">
        <v>8518900</v>
      </c>
      <c r="E60" s="2"/>
      <c r="F60" s="2">
        <f t="shared" si="20"/>
        <v>717494</v>
      </c>
      <c r="G60" s="2">
        <f t="shared" si="20"/>
        <v>37200</v>
      </c>
      <c r="H60" s="2"/>
      <c r="I60" s="2">
        <f t="shared" si="22"/>
        <v>7.7642059999999997</v>
      </c>
      <c r="J60" s="2">
        <f t="shared" si="21"/>
        <v>8.4817</v>
      </c>
      <c r="K60" s="2">
        <f t="shared" si="21"/>
        <v>8.5189000000000004</v>
      </c>
      <c r="L60" s="2"/>
      <c r="M60" s="2">
        <f t="shared" si="23"/>
        <v>9.2410479577692856E-2</v>
      </c>
      <c r="N60" s="2">
        <f t="shared" si="23"/>
        <v>4.3859132013629749E-3</v>
      </c>
      <c r="O60" s="2"/>
      <c r="P60" s="2"/>
    </row>
    <row r="61" spans="1:16">
      <c r="A61" s="6" t="s">
        <v>20</v>
      </c>
      <c r="B61" s="7">
        <v>92300</v>
      </c>
      <c r="C61" s="7">
        <v>79000</v>
      </c>
      <c r="D61" s="7">
        <v>92000</v>
      </c>
      <c r="E61" s="2"/>
      <c r="F61" s="2">
        <f t="shared" si="20"/>
        <v>-13300</v>
      </c>
      <c r="G61" s="2">
        <f t="shared" si="20"/>
        <v>13000</v>
      </c>
      <c r="H61" s="2"/>
      <c r="I61" s="2">
        <f t="shared" si="22"/>
        <v>9.2299999999999993E-2</v>
      </c>
      <c r="J61" s="2">
        <f t="shared" si="21"/>
        <v>7.9000000000000001E-2</v>
      </c>
      <c r="K61" s="2">
        <f t="shared" si="21"/>
        <v>9.1999999999999998E-2</v>
      </c>
      <c r="L61" s="2"/>
      <c r="M61" s="2">
        <f t="shared" si="23"/>
        <v>-0.14409534127843979</v>
      </c>
      <c r="N61" s="2">
        <f t="shared" si="23"/>
        <v>0.16455696202531642</v>
      </c>
      <c r="O61" s="2"/>
      <c r="P61" s="2"/>
    </row>
    <row r="62" spans="1:16">
      <c r="A62" s="6" t="s">
        <v>21</v>
      </c>
      <c r="B62" s="7">
        <v>10000</v>
      </c>
      <c r="C62" s="7">
        <v>10000</v>
      </c>
      <c r="D62" s="7">
        <v>10000</v>
      </c>
      <c r="E62" s="2"/>
      <c r="F62" s="2">
        <f t="shared" si="20"/>
        <v>0</v>
      </c>
      <c r="G62" s="2">
        <f t="shared" si="20"/>
        <v>0</v>
      </c>
      <c r="H62" s="2"/>
      <c r="I62" s="2">
        <f t="shared" si="22"/>
        <v>0.01</v>
      </c>
      <c r="J62" s="2">
        <f t="shared" si="21"/>
        <v>0.01</v>
      </c>
      <c r="K62" s="2">
        <f t="shared" si="21"/>
        <v>0.01</v>
      </c>
      <c r="L62" s="2"/>
      <c r="M62" s="2">
        <f t="shared" si="23"/>
        <v>0</v>
      </c>
      <c r="N62" s="2">
        <f t="shared" si="23"/>
        <v>0</v>
      </c>
      <c r="O62" s="2"/>
      <c r="P62" s="2"/>
    </row>
    <row r="63" spans="1:16">
      <c r="A63" s="6" t="s">
        <v>22</v>
      </c>
      <c r="B63" s="7">
        <v>0</v>
      </c>
      <c r="C63" s="7">
        <v>0</v>
      </c>
      <c r="D63" s="7">
        <v>0</v>
      </c>
      <c r="E63" s="2"/>
      <c r="F63" s="2">
        <f t="shared" si="20"/>
        <v>0</v>
      </c>
      <c r="G63" s="2">
        <f t="shared" si="20"/>
        <v>0</v>
      </c>
      <c r="H63" s="2"/>
      <c r="I63" s="2">
        <f t="shared" si="22"/>
        <v>0</v>
      </c>
      <c r="J63" s="2">
        <f t="shared" si="21"/>
        <v>0</v>
      </c>
      <c r="K63" s="2">
        <f t="shared" si="21"/>
        <v>0</v>
      </c>
      <c r="L63" s="2"/>
      <c r="M63" s="2" t="e">
        <f t="shared" si="23"/>
        <v>#DIV/0!</v>
      </c>
      <c r="N63" s="2" t="e">
        <f t="shared" si="23"/>
        <v>#DIV/0!</v>
      </c>
      <c r="O63" s="2"/>
      <c r="P63" s="2"/>
    </row>
    <row r="64" spans="1:16">
      <c r="A64" s="6" t="s">
        <v>23</v>
      </c>
      <c r="B64" s="7">
        <v>0</v>
      </c>
      <c r="C64" s="7">
        <v>0</v>
      </c>
      <c r="D64" s="7">
        <v>0</v>
      </c>
      <c r="E64" s="2"/>
      <c r="F64" s="2">
        <f t="shared" si="20"/>
        <v>0</v>
      </c>
      <c r="G64" s="2">
        <f t="shared" si="20"/>
        <v>0</v>
      </c>
      <c r="H64" s="2"/>
      <c r="I64" s="2">
        <f t="shared" si="22"/>
        <v>0</v>
      </c>
      <c r="J64" s="2">
        <f t="shared" si="21"/>
        <v>0</v>
      </c>
      <c r="K64" s="2">
        <f t="shared" si="21"/>
        <v>0</v>
      </c>
      <c r="L64" s="2"/>
      <c r="M64" s="2" t="e">
        <f t="shared" si="23"/>
        <v>#DIV/0!</v>
      </c>
      <c r="N64" s="2" t="e">
        <f t="shared" si="23"/>
        <v>#DIV/0!</v>
      </c>
      <c r="O64" s="2"/>
      <c r="P64" s="2"/>
    </row>
    <row r="65" spans="1:16">
      <c r="A65" s="6" t="s">
        <v>24</v>
      </c>
      <c r="B65" s="7">
        <v>0</v>
      </c>
      <c r="C65" s="7">
        <v>0</v>
      </c>
      <c r="D65" s="7">
        <v>0</v>
      </c>
      <c r="E65" s="2"/>
      <c r="F65" s="2">
        <f t="shared" si="20"/>
        <v>0</v>
      </c>
      <c r="G65" s="2">
        <f t="shared" si="20"/>
        <v>0</v>
      </c>
      <c r="H65" s="2"/>
      <c r="I65" s="2">
        <f t="shared" si="22"/>
        <v>0</v>
      </c>
      <c r="J65" s="2">
        <f t="shared" si="21"/>
        <v>0</v>
      </c>
      <c r="K65" s="2">
        <f t="shared" si="21"/>
        <v>0</v>
      </c>
      <c r="L65" s="2"/>
      <c r="M65" s="2" t="e">
        <f t="shared" si="23"/>
        <v>#DIV/0!</v>
      </c>
      <c r="N65" s="2" t="e">
        <f t="shared" si="23"/>
        <v>#DIV/0!</v>
      </c>
      <c r="O65" s="2"/>
      <c r="P65" s="2"/>
    </row>
    <row r="66" spans="1:16">
      <c r="A66" s="6" t="s">
        <v>25</v>
      </c>
      <c r="B66" s="7">
        <v>2440</v>
      </c>
      <c r="C66" s="7">
        <v>6200</v>
      </c>
      <c r="D66" s="7">
        <v>7700</v>
      </c>
      <c r="E66" s="2"/>
      <c r="F66" s="2">
        <f t="shared" si="20"/>
        <v>3760</v>
      </c>
      <c r="G66" s="2">
        <f t="shared" si="20"/>
        <v>1500</v>
      </c>
      <c r="H66" s="2"/>
      <c r="I66" s="2">
        <f t="shared" si="22"/>
        <v>2.4399999999999999E-3</v>
      </c>
      <c r="J66" s="2">
        <f t="shared" si="21"/>
        <v>6.1999999999999998E-3</v>
      </c>
      <c r="K66" s="2">
        <f t="shared" si="21"/>
        <v>7.7000000000000002E-3</v>
      </c>
      <c r="L66" s="2"/>
      <c r="M66" s="2">
        <f t="shared" si="23"/>
        <v>1.540983606557377</v>
      </c>
      <c r="N66" s="2">
        <f t="shared" si="23"/>
        <v>0.24193548387096783</v>
      </c>
      <c r="O66" s="2"/>
      <c r="P66" s="2"/>
    </row>
    <row r="67" spans="1:16">
      <c r="B67" s="11">
        <f t="shared" ref="B67:D67" si="24">SUM(B55:B66)</f>
        <v>8361296</v>
      </c>
      <c r="C67" s="11">
        <f t="shared" si="24"/>
        <v>9063600</v>
      </c>
      <c r="D67" s="11">
        <f t="shared" si="24"/>
        <v>9110300</v>
      </c>
      <c r="E67" s="2"/>
      <c r="F67" s="11">
        <f t="shared" ref="F67:G67" si="25">SUM(F55:F66)</f>
        <v>702304</v>
      </c>
      <c r="G67" s="11">
        <f t="shared" si="25"/>
        <v>46700</v>
      </c>
      <c r="H67" s="2"/>
      <c r="I67" s="11">
        <f t="shared" ref="I67:K67" si="26">SUM(I55:I66)</f>
        <v>8.3612959999999994</v>
      </c>
      <c r="J67" s="11">
        <f t="shared" si="26"/>
        <v>9.063600000000001</v>
      </c>
      <c r="K67" s="11">
        <f t="shared" si="26"/>
        <v>9.1103000000000005</v>
      </c>
      <c r="L67" s="2"/>
      <c r="M67" s="11">
        <f t="shared" si="23"/>
        <v>8.3994634324631209E-2</v>
      </c>
      <c r="N67" s="11">
        <f t="shared" si="23"/>
        <v>5.1524780440442555E-3</v>
      </c>
      <c r="O67" s="2"/>
      <c r="P67" s="2"/>
    </row>
    <row r="68" spans="1:16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1" t="s">
        <v>29</v>
      </c>
      <c r="E70" s="2"/>
      <c r="F70" s="2"/>
      <c r="G70" s="2"/>
      <c r="H70" s="2"/>
      <c r="I70" s="2"/>
      <c r="J70" s="2"/>
      <c r="K70" s="2"/>
      <c r="L70" s="2"/>
      <c r="M70" s="42" t="s">
        <v>2</v>
      </c>
      <c r="N70" s="42"/>
      <c r="O70" s="2"/>
      <c r="P70" s="2"/>
    </row>
    <row r="71" spans="1:16">
      <c r="A71" s="15" t="s">
        <v>4</v>
      </c>
      <c r="B71" s="13" t="s">
        <v>30</v>
      </c>
      <c r="C71" s="13" t="s">
        <v>6</v>
      </c>
      <c r="D71" s="13" t="s">
        <v>7</v>
      </c>
      <c r="E71" s="2"/>
      <c r="F71" s="13" t="s">
        <v>8</v>
      </c>
      <c r="G71" s="13" t="s">
        <v>9</v>
      </c>
      <c r="H71" s="2"/>
      <c r="I71" s="2"/>
      <c r="J71" s="2"/>
      <c r="K71" s="2"/>
      <c r="L71" s="2"/>
      <c r="M71" s="14" t="s">
        <v>10</v>
      </c>
      <c r="N71" s="14" t="s">
        <v>11</v>
      </c>
      <c r="O71" s="2"/>
      <c r="P71" s="2"/>
    </row>
    <row r="72" spans="1:16">
      <c r="A72" s="16" t="s">
        <v>14</v>
      </c>
      <c r="B72" s="17"/>
      <c r="C72" s="17"/>
      <c r="D72" s="17"/>
      <c r="E72" s="2"/>
      <c r="F72" s="2">
        <f t="shared" ref="F72:G83" si="27">C72-B72</f>
        <v>0</v>
      </c>
      <c r="G72" s="2">
        <f t="shared" si="27"/>
        <v>0</v>
      </c>
      <c r="H72" s="2"/>
      <c r="I72" s="2">
        <f t="shared" ref="I72:K83" si="28">B72/1000000</f>
        <v>0</v>
      </c>
      <c r="J72" s="2">
        <f t="shared" si="28"/>
        <v>0</v>
      </c>
      <c r="K72" s="2">
        <f t="shared" si="28"/>
        <v>0</v>
      </c>
      <c r="L72" s="2"/>
      <c r="M72" s="2"/>
      <c r="N72" s="2"/>
      <c r="O72" s="2"/>
      <c r="P72" s="2"/>
    </row>
    <row r="73" spans="1:16">
      <c r="A73" s="16" t="s">
        <v>15</v>
      </c>
      <c r="B73" s="17"/>
      <c r="C73" s="17"/>
      <c r="D73" s="17"/>
      <c r="E73" s="2"/>
      <c r="F73" s="2">
        <f t="shared" si="27"/>
        <v>0</v>
      </c>
      <c r="G73" s="2">
        <f t="shared" si="27"/>
        <v>0</v>
      </c>
      <c r="H73" s="2"/>
      <c r="I73" s="2">
        <f t="shared" si="28"/>
        <v>0</v>
      </c>
      <c r="J73" s="2">
        <f t="shared" si="28"/>
        <v>0</v>
      </c>
      <c r="K73" s="2">
        <f t="shared" si="28"/>
        <v>0</v>
      </c>
      <c r="L73" s="2"/>
      <c r="M73" s="2"/>
      <c r="N73" s="2"/>
      <c r="O73" s="2"/>
      <c r="P73" s="2"/>
    </row>
    <row r="74" spans="1:16">
      <c r="A74" s="16" t="s">
        <v>16</v>
      </c>
      <c r="B74" s="17"/>
      <c r="C74" s="17"/>
      <c r="D74" s="17"/>
      <c r="E74" s="2"/>
      <c r="F74" s="2">
        <f t="shared" si="27"/>
        <v>0</v>
      </c>
      <c r="G74" s="2">
        <f t="shared" si="27"/>
        <v>0</v>
      </c>
      <c r="H74" s="2"/>
      <c r="I74" s="2">
        <f t="shared" si="28"/>
        <v>0</v>
      </c>
      <c r="J74" s="2">
        <f t="shared" si="28"/>
        <v>0</v>
      </c>
      <c r="K74" s="2">
        <f t="shared" si="28"/>
        <v>0</v>
      </c>
      <c r="L74" s="2"/>
      <c r="M74" s="2"/>
      <c r="N74" s="2"/>
      <c r="O74" s="2"/>
      <c r="P74" s="2"/>
    </row>
    <row r="75" spans="1:16">
      <c r="A75" s="16" t="s">
        <v>17</v>
      </c>
      <c r="B75" s="17">
        <v>418285</v>
      </c>
      <c r="C75" s="17">
        <v>539531</v>
      </c>
      <c r="D75" s="17">
        <v>406302</v>
      </c>
      <c r="E75" s="2"/>
      <c r="F75" s="2">
        <f t="shared" si="27"/>
        <v>121246</v>
      </c>
      <c r="G75" s="2">
        <f t="shared" si="27"/>
        <v>-133229</v>
      </c>
      <c r="H75" s="2"/>
      <c r="I75" s="2">
        <f t="shared" si="28"/>
        <v>0.41828500000000002</v>
      </c>
      <c r="J75" s="2">
        <f t="shared" si="28"/>
        <v>0.53953099999999998</v>
      </c>
      <c r="K75" s="2">
        <f t="shared" si="28"/>
        <v>0.406302</v>
      </c>
      <c r="L75" s="2"/>
      <c r="M75" s="2">
        <f t="shared" ref="M75:N77" si="29">(J75-I75)/I75</f>
        <v>0.28986456602555666</v>
      </c>
      <c r="N75" s="2">
        <f t="shared" si="29"/>
        <v>-0.24693483784991035</v>
      </c>
      <c r="O75" s="2"/>
      <c r="P75" s="2"/>
    </row>
    <row r="76" spans="1:16">
      <c r="A76" s="16" t="s">
        <v>18</v>
      </c>
      <c r="B76" s="17">
        <v>923748</v>
      </c>
      <c r="C76" s="17">
        <v>1103223</v>
      </c>
      <c r="D76" s="17">
        <v>764032</v>
      </c>
      <c r="E76" s="2"/>
      <c r="F76" s="2">
        <f t="shared" si="27"/>
        <v>179475</v>
      </c>
      <c r="G76" s="2">
        <f t="shared" si="27"/>
        <v>-339191</v>
      </c>
      <c r="H76" s="2"/>
      <c r="I76" s="2">
        <f t="shared" si="28"/>
        <v>0.92374800000000001</v>
      </c>
      <c r="J76" s="2">
        <f t="shared" si="28"/>
        <v>1.1032230000000001</v>
      </c>
      <c r="K76" s="2">
        <f t="shared" si="28"/>
        <v>0.76403200000000004</v>
      </c>
      <c r="L76" s="2"/>
      <c r="M76" s="2">
        <f t="shared" si="29"/>
        <v>0.19429000116915007</v>
      </c>
      <c r="N76" s="2">
        <f t="shared" si="29"/>
        <v>-0.30745461253073947</v>
      </c>
      <c r="O76" s="2"/>
      <c r="P76" s="2"/>
    </row>
    <row r="77" spans="1:16">
      <c r="A77" s="16" t="s">
        <v>19</v>
      </c>
      <c r="B77" s="17">
        <v>5782580</v>
      </c>
      <c r="C77" s="17">
        <v>5897324</v>
      </c>
      <c r="D77" s="17">
        <v>596305</v>
      </c>
      <c r="E77" s="2"/>
      <c r="F77" s="2">
        <f t="shared" si="27"/>
        <v>114744</v>
      </c>
      <c r="G77" s="2">
        <f t="shared" si="27"/>
        <v>-5301019</v>
      </c>
      <c r="H77" s="2"/>
      <c r="I77" s="2">
        <f t="shared" si="28"/>
        <v>5.7825800000000003</v>
      </c>
      <c r="J77" s="2">
        <f t="shared" si="28"/>
        <v>5.8973240000000002</v>
      </c>
      <c r="K77" s="2">
        <f t="shared" si="28"/>
        <v>0.59630499999999997</v>
      </c>
      <c r="L77" s="2"/>
      <c r="M77" s="2">
        <f t="shared" si="29"/>
        <v>1.9843045837671065E-2</v>
      </c>
      <c r="N77" s="2">
        <f t="shared" si="29"/>
        <v>-0.89888549450564359</v>
      </c>
      <c r="O77" s="2"/>
      <c r="P77" s="2"/>
    </row>
    <row r="78" spans="1:16">
      <c r="A78" s="16" t="s">
        <v>20</v>
      </c>
      <c r="B78" s="17"/>
      <c r="C78" s="17"/>
      <c r="D78" s="17"/>
      <c r="E78" s="2"/>
      <c r="F78" s="2">
        <f t="shared" si="27"/>
        <v>0</v>
      </c>
      <c r="G78" s="2">
        <f t="shared" si="27"/>
        <v>0</v>
      </c>
      <c r="H78" s="2"/>
      <c r="I78" s="2">
        <f t="shared" si="28"/>
        <v>0</v>
      </c>
      <c r="J78" s="2">
        <f t="shared" si="28"/>
        <v>0</v>
      </c>
      <c r="K78" s="2">
        <f t="shared" si="28"/>
        <v>0</v>
      </c>
      <c r="L78" s="2"/>
      <c r="M78" s="2"/>
      <c r="N78" s="2"/>
      <c r="O78" s="2"/>
      <c r="P78" s="2"/>
    </row>
    <row r="79" spans="1:16">
      <c r="A79" s="16" t="s">
        <v>21</v>
      </c>
      <c r="B79" s="17"/>
      <c r="C79" s="17"/>
      <c r="D79" s="17"/>
      <c r="E79" s="2"/>
      <c r="F79" s="2">
        <f t="shared" si="27"/>
        <v>0</v>
      </c>
      <c r="G79" s="2">
        <f t="shared" si="27"/>
        <v>0</v>
      </c>
      <c r="H79" s="2"/>
      <c r="I79" s="2">
        <f t="shared" si="28"/>
        <v>0</v>
      </c>
      <c r="J79" s="2">
        <f t="shared" si="28"/>
        <v>0</v>
      </c>
      <c r="K79" s="2">
        <f t="shared" si="28"/>
        <v>0</v>
      </c>
      <c r="L79" s="2"/>
      <c r="M79" s="2"/>
      <c r="N79" s="2"/>
      <c r="O79" s="2"/>
      <c r="P79" s="2"/>
    </row>
    <row r="80" spans="1:16">
      <c r="A80" s="16" t="s">
        <v>22</v>
      </c>
      <c r="B80" s="17"/>
      <c r="C80" s="17"/>
      <c r="D80" s="17"/>
      <c r="E80" s="2"/>
      <c r="F80" s="2">
        <f t="shared" si="27"/>
        <v>0</v>
      </c>
      <c r="G80" s="2">
        <f t="shared" si="27"/>
        <v>0</v>
      </c>
      <c r="H80" s="2"/>
      <c r="I80" s="2">
        <f t="shared" si="28"/>
        <v>0</v>
      </c>
      <c r="J80" s="2">
        <f t="shared" si="28"/>
        <v>0</v>
      </c>
      <c r="K80" s="2">
        <f t="shared" si="28"/>
        <v>0</v>
      </c>
      <c r="L80" s="2"/>
      <c r="M80" s="2"/>
      <c r="N80" s="2"/>
      <c r="O80" s="2"/>
      <c r="P80" s="2"/>
    </row>
    <row r="81" spans="1:16">
      <c r="A81" s="16" t="s">
        <v>23</v>
      </c>
      <c r="B81" s="17"/>
      <c r="C81" s="17"/>
      <c r="D81" s="17"/>
      <c r="E81" s="2"/>
      <c r="F81" s="2">
        <f t="shared" si="27"/>
        <v>0</v>
      </c>
      <c r="G81" s="2">
        <f t="shared" si="27"/>
        <v>0</v>
      </c>
      <c r="H81" s="2"/>
      <c r="I81" s="2">
        <f t="shared" si="28"/>
        <v>0</v>
      </c>
      <c r="J81" s="2">
        <f t="shared" si="28"/>
        <v>0</v>
      </c>
      <c r="K81" s="2">
        <f t="shared" si="28"/>
        <v>0</v>
      </c>
      <c r="L81" s="2"/>
      <c r="M81" s="2"/>
      <c r="N81" s="2"/>
      <c r="O81" s="2"/>
      <c r="P81" s="2"/>
    </row>
    <row r="82" spans="1:16">
      <c r="A82" s="16" t="s">
        <v>24</v>
      </c>
      <c r="B82" s="17"/>
      <c r="C82" s="17"/>
      <c r="D82" s="17"/>
      <c r="E82" s="2"/>
      <c r="F82" s="2">
        <f t="shared" si="27"/>
        <v>0</v>
      </c>
      <c r="G82" s="2">
        <f t="shared" si="27"/>
        <v>0</v>
      </c>
      <c r="H82" s="2"/>
      <c r="I82" s="2">
        <f t="shared" si="28"/>
        <v>0</v>
      </c>
      <c r="J82" s="2">
        <f t="shared" si="28"/>
        <v>0</v>
      </c>
      <c r="K82" s="2">
        <f t="shared" si="28"/>
        <v>0</v>
      </c>
      <c r="L82" s="2"/>
      <c r="M82" s="2"/>
      <c r="N82" s="2"/>
      <c r="O82" s="2"/>
      <c r="P82" s="2"/>
    </row>
    <row r="83" spans="1:16">
      <c r="A83" s="16" t="s">
        <v>25</v>
      </c>
      <c r="B83" s="17"/>
      <c r="C83" s="17"/>
      <c r="D83" s="17"/>
      <c r="E83" s="2"/>
      <c r="F83" s="2">
        <f t="shared" si="27"/>
        <v>0</v>
      </c>
      <c r="G83" s="2">
        <f t="shared" si="27"/>
        <v>0</v>
      </c>
      <c r="H83" s="2"/>
      <c r="I83" s="2">
        <f t="shared" si="28"/>
        <v>0</v>
      </c>
      <c r="J83" s="2">
        <f t="shared" si="28"/>
        <v>0</v>
      </c>
      <c r="K83" s="2">
        <f t="shared" si="28"/>
        <v>0</v>
      </c>
      <c r="L83" s="2"/>
      <c r="M83" s="2"/>
      <c r="N83" s="2"/>
      <c r="O83" s="2"/>
      <c r="P83" s="2"/>
    </row>
    <row r="84" spans="1:16">
      <c r="B84" s="11">
        <f t="shared" ref="B84:D84" si="30">SUM(B72:B83)</f>
        <v>7124613</v>
      </c>
      <c r="C84" s="11">
        <f t="shared" si="30"/>
        <v>7540078</v>
      </c>
      <c r="D84" s="11">
        <f t="shared" si="30"/>
        <v>1766639</v>
      </c>
      <c r="E84" s="2"/>
      <c r="F84" s="11">
        <f t="shared" ref="F84:G84" si="31">SUM(F72:F83)</f>
        <v>415465</v>
      </c>
      <c r="G84" s="11">
        <f t="shared" si="31"/>
        <v>-5773439</v>
      </c>
      <c r="H84" s="2"/>
      <c r="I84" s="11">
        <f t="shared" ref="I84:K84" si="32">SUM(I72:I83)</f>
        <v>7.1246130000000001</v>
      </c>
      <c r="J84" s="11">
        <f t="shared" si="32"/>
        <v>7.5400780000000003</v>
      </c>
      <c r="K84" s="11">
        <f t="shared" si="32"/>
        <v>1.7666390000000001</v>
      </c>
      <c r="L84" s="2"/>
      <c r="M84" s="11">
        <f t="shared" ref="M84:N84" si="33">(J84-I84)/I84</f>
        <v>5.8314044566350511E-2</v>
      </c>
      <c r="N84" s="11">
        <f t="shared" si="33"/>
        <v>-0.76570016914944372</v>
      </c>
      <c r="O84" s="2"/>
      <c r="P84" s="2"/>
    </row>
    <row r="85" spans="1:16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1" t="s">
        <v>31</v>
      </c>
      <c r="E87" s="2"/>
      <c r="F87" s="2"/>
      <c r="G87" s="2"/>
      <c r="H87" s="2"/>
      <c r="I87" s="2"/>
      <c r="J87" s="2"/>
      <c r="K87" s="2"/>
      <c r="L87" s="2"/>
      <c r="M87" s="42" t="s">
        <v>2</v>
      </c>
      <c r="N87" s="42"/>
      <c r="O87" s="2"/>
      <c r="P87" s="2"/>
    </row>
    <row r="88" spans="1:16">
      <c r="A88" s="3" t="s">
        <v>4</v>
      </c>
      <c r="B88" s="12" t="s">
        <v>5</v>
      </c>
      <c r="C88" s="12" t="s">
        <v>6</v>
      </c>
      <c r="D88" s="12" t="s">
        <v>7</v>
      </c>
      <c r="E88" s="2"/>
      <c r="F88" s="13" t="s">
        <v>8</v>
      </c>
      <c r="G88" s="13" t="s">
        <v>9</v>
      </c>
      <c r="H88" s="2"/>
      <c r="I88" s="2"/>
      <c r="J88" s="2"/>
      <c r="K88" s="2"/>
      <c r="L88" s="2"/>
      <c r="M88" s="14" t="s">
        <v>10</v>
      </c>
      <c r="N88" s="14" t="s">
        <v>11</v>
      </c>
      <c r="O88" s="2"/>
      <c r="P88" s="2"/>
    </row>
    <row r="89" spans="1:16">
      <c r="A89" s="6" t="s">
        <v>14</v>
      </c>
      <c r="B89" s="7">
        <v>12854172</v>
      </c>
      <c r="C89" s="7">
        <v>14661949.862</v>
      </c>
      <c r="D89" s="7">
        <v>15107560.299799999</v>
      </c>
      <c r="E89" s="2"/>
      <c r="F89" s="2">
        <f t="shared" ref="F89:G100" si="34">C89-B89</f>
        <v>1807777.8619999997</v>
      </c>
      <c r="G89" s="2">
        <f t="shared" si="34"/>
        <v>445610.43779999949</v>
      </c>
      <c r="H89" s="2"/>
      <c r="I89" s="2">
        <f>B89/1000000</f>
        <v>12.854172</v>
      </c>
      <c r="J89" s="2">
        <f t="shared" ref="J89:K100" si="35">C89/1000000</f>
        <v>14.661949862</v>
      </c>
      <c r="K89" s="2">
        <f t="shared" si="35"/>
        <v>15.107560299799999</v>
      </c>
      <c r="L89" s="2"/>
      <c r="M89" s="2">
        <f>(J89-I89)/I89</f>
        <v>0.14063744144702592</v>
      </c>
      <c r="N89" s="2">
        <f>(K89-J89)/J89</f>
        <v>3.0392304024644549E-2</v>
      </c>
      <c r="O89" s="2"/>
      <c r="P89" s="2"/>
    </row>
    <row r="90" spans="1:16">
      <c r="A90" s="6" t="s">
        <v>15</v>
      </c>
      <c r="B90" s="7">
        <v>16456443</v>
      </c>
      <c r="C90" s="7">
        <v>18207719.147712</v>
      </c>
      <c r="D90" s="7">
        <v>18628877.413258005</v>
      </c>
      <c r="E90" s="2"/>
      <c r="F90" s="2">
        <f t="shared" si="34"/>
        <v>1751276.1477119997</v>
      </c>
      <c r="G90" s="2">
        <f t="shared" si="34"/>
        <v>421158.26554600522</v>
      </c>
      <c r="H90" s="2"/>
      <c r="I90" s="2">
        <f t="shared" ref="I90:I100" si="36">B90/1000000</f>
        <v>16.456443</v>
      </c>
      <c r="J90" s="2">
        <f t="shared" si="35"/>
        <v>18.207719147711998</v>
      </c>
      <c r="K90" s="2">
        <f t="shared" si="35"/>
        <v>18.628877413258007</v>
      </c>
      <c r="L90" s="2"/>
      <c r="M90" s="2">
        <f t="shared" ref="M90:N101" si="37">(J90-I90)/I90</f>
        <v>0.10641887482683822</v>
      </c>
      <c r="N90" s="2">
        <f t="shared" si="37"/>
        <v>2.3130753617700197E-2</v>
      </c>
      <c r="O90" s="2"/>
      <c r="P90" s="2"/>
    </row>
    <row r="91" spans="1:16">
      <c r="A91" s="6" t="s">
        <v>16</v>
      </c>
      <c r="B91" s="7">
        <v>8901444</v>
      </c>
      <c r="C91" s="7">
        <v>9666529.1363066677</v>
      </c>
      <c r="D91" s="7">
        <v>10139656.558149999</v>
      </c>
      <c r="E91" s="2"/>
      <c r="F91" s="2">
        <f t="shared" si="34"/>
        <v>765085.1363066677</v>
      </c>
      <c r="G91" s="2">
        <f t="shared" si="34"/>
        <v>473127.42184333131</v>
      </c>
      <c r="H91" s="2"/>
      <c r="I91" s="2">
        <f t="shared" si="36"/>
        <v>8.9014439999999997</v>
      </c>
      <c r="J91" s="2">
        <f t="shared" si="35"/>
        <v>9.6665291363066679</v>
      </c>
      <c r="K91" s="2">
        <f t="shared" si="35"/>
        <v>10.13965655815</v>
      </c>
      <c r="L91" s="2"/>
      <c r="M91" s="2">
        <f t="shared" si="37"/>
        <v>8.5950676801052533E-2</v>
      </c>
      <c r="N91" s="2">
        <f t="shared" si="37"/>
        <v>4.8944912405664301E-2</v>
      </c>
      <c r="O91" s="2"/>
      <c r="P91" s="2"/>
    </row>
    <row r="92" spans="1:16">
      <c r="A92" s="6" t="s">
        <v>17</v>
      </c>
      <c r="B92" s="7">
        <v>26289713</v>
      </c>
      <c r="C92" s="7">
        <v>31998905.453199998</v>
      </c>
      <c r="D92" s="7">
        <v>33008355.961600002</v>
      </c>
      <c r="E92" s="2"/>
      <c r="F92" s="2">
        <f t="shared" si="34"/>
        <v>5709192.4531999975</v>
      </c>
      <c r="G92" s="2">
        <f t="shared" si="34"/>
        <v>1009450.5084000044</v>
      </c>
      <c r="H92" s="2"/>
      <c r="I92" s="2">
        <f t="shared" si="36"/>
        <v>26.289712999999999</v>
      </c>
      <c r="J92" s="2">
        <f t="shared" si="35"/>
        <v>31.998905453199999</v>
      </c>
      <c r="K92" s="2">
        <f t="shared" si="35"/>
        <v>33.008355961600003</v>
      </c>
      <c r="L92" s="2"/>
      <c r="M92" s="2">
        <f t="shared" si="37"/>
        <v>0.2171645028304417</v>
      </c>
      <c r="N92" s="2">
        <f t="shared" si="37"/>
        <v>3.1546407419353016E-2</v>
      </c>
      <c r="O92" s="2"/>
      <c r="P92" s="2"/>
    </row>
    <row r="93" spans="1:16">
      <c r="A93" s="6" t="s">
        <v>18</v>
      </c>
      <c r="B93" s="7">
        <v>53167779</v>
      </c>
      <c r="C93" s="7">
        <v>58224228.291200005</v>
      </c>
      <c r="D93" s="7">
        <v>60216628.795100026</v>
      </c>
      <c r="E93" s="2"/>
      <c r="F93" s="2">
        <f t="shared" si="34"/>
        <v>5056449.2912000045</v>
      </c>
      <c r="G93" s="2">
        <f t="shared" si="34"/>
        <v>1992400.5039000213</v>
      </c>
      <c r="H93" s="2"/>
      <c r="I93" s="2">
        <f t="shared" si="36"/>
        <v>53.167779000000003</v>
      </c>
      <c r="J93" s="2">
        <f t="shared" si="35"/>
        <v>58.224228291200006</v>
      </c>
      <c r="K93" s="2">
        <f t="shared" si="35"/>
        <v>60.216628795100029</v>
      </c>
      <c r="L93" s="2"/>
      <c r="M93" s="2">
        <f t="shared" si="37"/>
        <v>9.5103639578399596E-2</v>
      </c>
      <c r="N93" s="2">
        <f t="shared" si="37"/>
        <v>3.4219440297865708E-2</v>
      </c>
      <c r="O93" s="2"/>
      <c r="P93" s="2"/>
    </row>
    <row r="94" spans="1:16">
      <c r="A94" s="6" t="s">
        <v>19</v>
      </c>
      <c r="B94" s="7">
        <v>213991356</v>
      </c>
      <c r="C94" s="7">
        <v>229620966.72567993</v>
      </c>
      <c r="D94" s="7">
        <v>237188526.4804118</v>
      </c>
      <c r="E94" s="2"/>
      <c r="F94" s="2">
        <f t="shared" si="34"/>
        <v>15629610.725679934</v>
      </c>
      <c r="G94" s="2">
        <f t="shared" si="34"/>
        <v>7567559.7547318637</v>
      </c>
      <c r="H94" s="2"/>
      <c r="I94" s="2">
        <f t="shared" si="36"/>
        <v>213.991356</v>
      </c>
      <c r="J94" s="2">
        <f t="shared" si="35"/>
        <v>229.62096672567992</v>
      </c>
      <c r="K94" s="2">
        <f t="shared" si="35"/>
        <v>237.18852648041181</v>
      </c>
      <c r="L94" s="2"/>
      <c r="M94" s="2">
        <f t="shared" si="37"/>
        <v>7.3038514348588573E-2</v>
      </c>
      <c r="N94" s="2">
        <f t="shared" si="37"/>
        <v>3.2956745469034564E-2</v>
      </c>
      <c r="O94" s="2"/>
      <c r="P94" s="2"/>
    </row>
    <row r="95" spans="1:16">
      <c r="A95" s="6" t="s">
        <v>20</v>
      </c>
      <c r="B95" s="7">
        <v>15272773</v>
      </c>
      <c r="C95" s="7">
        <v>17580744.241005328</v>
      </c>
      <c r="D95" s="7">
        <v>17970619.875957999</v>
      </c>
      <c r="E95" s="2"/>
      <c r="F95" s="2">
        <f t="shared" si="34"/>
        <v>2307971.2410053276</v>
      </c>
      <c r="G95" s="2">
        <f t="shared" si="34"/>
        <v>389875.63495267183</v>
      </c>
      <c r="H95" s="2"/>
      <c r="I95" s="2">
        <f t="shared" si="36"/>
        <v>15.272773000000001</v>
      </c>
      <c r="J95" s="2">
        <f t="shared" si="35"/>
        <v>17.580744241005327</v>
      </c>
      <c r="K95" s="2">
        <f t="shared" si="35"/>
        <v>17.970619875958</v>
      </c>
      <c r="L95" s="2"/>
      <c r="M95" s="2">
        <f t="shared" si="37"/>
        <v>0.15111671213900227</v>
      </c>
      <c r="N95" s="2">
        <f t="shared" si="37"/>
        <v>2.2176287283864105E-2</v>
      </c>
      <c r="O95" s="2"/>
      <c r="P95" s="2"/>
    </row>
    <row r="96" spans="1:16">
      <c r="A96" s="6" t="s">
        <v>21</v>
      </c>
      <c r="B96" s="7">
        <v>13354976</v>
      </c>
      <c r="C96" s="7">
        <v>13212332.047733329</v>
      </c>
      <c r="D96" s="7">
        <v>13748929.2336</v>
      </c>
      <c r="E96" s="2"/>
      <c r="F96" s="2">
        <f t="shared" si="34"/>
        <v>-142643.95226667076</v>
      </c>
      <c r="G96" s="2">
        <f t="shared" si="34"/>
        <v>536597.18586667068</v>
      </c>
      <c r="H96" s="2"/>
      <c r="I96" s="2">
        <f t="shared" si="36"/>
        <v>13.354976000000001</v>
      </c>
      <c r="J96" s="2">
        <f t="shared" si="35"/>
        <v>13.212332047733328</v>
      </c>
      <c r="K96" s="2">
        <f t="shared" si="35"/>
        <v>13.7489292336</v>
      </c>
      <c r="L96" s="2"/>
      <c r="M96" s="2">
        <f t="shared" si="37"/>
        <v>-1.0680959087210059E-2</v>
      </c>
      <c r="N96" s="2">
        <f t="shared" si="37"/>
        <v>4.0613359089679328E-2</v>
      </c>
      <c r="O96" s="2"/>
      <c r="P96" s="2"/>
    </row>
    <row r="97" spans="1:16">
      <c r="A97" s="6" t="s">
        <v>22</v>
      </c>
      <c r="B97" s="7">
        <v>2811662</v>
      </c>
      <c r="C97" s="7">
        <v>3101945.398</v>
      </c>
      <c r="D97" s="7">
        <v>3224888.1122000003</v>
      </c>
      <c r="E97" s="2"/>
      <c r="F97" s="2">
        <f t="shared" si="34"/>
        <v>290283.39800000004</v>
      </c>
      <c r="G97" s="2">
        <f t="shared" si="34"/>
        <v>122942.71420000028</v>
      </c>
      <c r="H97" s="2"/>
      <c r="I97" s="2">
        <f t="shared" si="36"/>
        <v>2.8116620000000001</v>
      </c>
      <c r="J97" s="2">
        <f t="shared" si="35"/>
        <v>3.1019453980000002</v>
      </c>
      <c r="K97" s="2">
        <f t="shared" si="35"/>
        <v>3.2248881122000004</v>
      </c>
      <c r="L97" s="2"/>
      <c r="M97" s="2">
        <f t="shared" si="37"/>
        <v>0.10324263656157821</v>
      </c>
      <c r="N97" s="2">
        <f t="shared" si="37"/>
        <v>3.9634067794767844E-2</v>
      </c>
      <c r="O97" s="2"/>
      <c r="P97" s="2"/>
    </row>
    <row r="98" spans="1:16">
      <c r="A98" s="6" t="s">
        <v>23</v>
      </c>
      <c r="B98" s="7">
        <v>846370</v>
      </c>
      <c r="C98" s="7">
        <v>1050346.1192000001</v>
      </c>
      <c r="D98" s="7">
        <v>1072800.2555</v>
      </c>
      <c r="E98" s="2"/>
      <c r="F98" s="2">
        <f t="shared" si="34"/>
        <v>203976.11920000007</v>
      </c>
      <c r="G98" s="2">
        <f t="shared" si="34"/>
        <v>22454.136299999896</v>
      </c>
      <c r="H98" s="2"/>
      <c r="I98" s="2">
        <f t="shared" si="36"/>
        <v>0.84636999999999996</v>
      </c>
      <c r="J98" s="2">
        <f t="shared" si="35"/>
        <v>1.0503461192000001</v>
      </c>
      <c r="K98" s="2">
        <f t="shared" si="35"/>
        <v>1.0728002555</v>
      </c>
      <c r="L98" s="2"/>
      <c r="M98" s="2">
        <f t="shared" si="37"/>
        <v>0.24100112149532729</v>
      </c>
      <c r="N98" s="2">
        <f t="shared" si="37"/>
        <v>2.137784477854043E-2</v>
      </c>
      <c r="O98" s="2"/>
      <c r="P98" s="2"/>
    </row>
    <row r="99" spans="1:16">
      <c r="A99" s="6" t="s">
        <v>24</v>
      </c>
      <c r="B99" s="7">
        <v>4797456</v>
      </c>
      <c r="C99" s="7">
        <v>5703260.2052000007</v>
      </c>
      <c r="D99" s="7">
        <v>5801329.9853999997</v>
      </c>
      <c r="E99" s="2"/>
      <c r="F99" s="2">
        <f t="shared" si="34"/>
        <v>905804.20520000067</v>
      </c>
      <c r="G99" s="2">
        <f t="shared" si="34"/>
        <v>98069.78019999899</v>
      </c>
      <c r="H99" s="2"/>
      <c r="I99" s="2">
        <f t="shared" si="36"/>
        <v>4.7974560000000004</v>
      </c>
      <c r="J99" s="2">
        <f t="shared" si="35"/>
        <v>5.7032602052000003</v>
      </c>
      <c r="K99" s="2">
        <f t="shared" si="35"/>
        <v>5.8013299853999998</v>
      </c>
      <c r="L99" s="2"/>
      <c r="M99" s="2">
        <f t="shared" si="37"/>
        <v>0.18880927833418376</v>
      </c>
      <c r="N99" s="2">
        <f t="shared" si="37"/>
        <v>1.7195389421402064E-2</v>
      </c>
      <c r="O99" s="2"/>
      <c r="P99" s="2"/>
    </row>
    <row r="100" spans="1:16">
      <c r="A100" s="6" t="s">
        <v>25</v>
      </c>
      <c r="B100" s="7">
        <v>11865193</v>
      </c>
      <c r="C100" s="7">
        <v>12930510.757066665</v>
      </c>
      <c r="D100" s="7">
        <v>13163196.292199999</v>
      </c>
      <c r="E100" s="2"/>
      <c r="F100" s="2">
        <f t="shared" si="34"/>
        <v>1065317.7570666652</v>
      </c>
      <c r="G100" s="2">
        <f t="shared" si="34"/>
        <v>232685.53513333388</v>
      </c>
      <c r="H100" s="2"/>
      <c r="I100" s="2">
        <f t="shared" si="36"/>
        <v>11.865193</v>
      </c>
      <c r="J100" s="2">
        <f t="shared" si="35"/>
        <v>12.930510757066665</v>
      </c>
      <c r="K100" s="2">
        <f t="shared" si="35"/>
        <v>13.163196292199999</v>
      </c>
      <c r="L100" s="2"/>
      <c r="M100" s="2">
        <f t="shared" si="37"/>
        <v>8.9785118292358634E-2</v>
      </c>
      <c r="N100" s="2">
        <f t="shared" si="37"/>
        <v>1.7995076877080671E-2</v>
      </c>
      <c r="O100" s="2"/>
      <c r="P100" s="2"/>
    </row>
    <row r="101" spans="1:16">
      <c r="B101" s="11">
        <f t="shared" ref="B101:D101" si="38">SUM(B89:B100)</f>
        <v>380609337</v>
      </c>
      <c r="C101" s="11">
        <f t="shared" si="38"/>
        <v>415959437.38430393</v>
      </c>
      <c r="D101" s="11">
        <f t="shared" si="38"/>
        <v>429271369.26317799</v>
      </c>
      <c r="E101" s="2"/>
      <c r="F101" s="11">
        <f t="shared" ref="F101:G101" si="39">SUM(F89:F100)</f>
        <v>35350100.384303927</v>
      </c>
      <c r="G101" s="11">
        <f t="shared" si="39"/>
        <v>13311931.878873901</v>
      </c>
      <c r="H101" s="2"/>
      <c r="I101" s="11">
        <f t="shared" ref="I101:J101" si="40">SUM(I89:I100)</f>
        <v>380.60933699999998</v>
      </c>
      <c r="J101" s="11">
        <f t="shared" si="40"/>
        <v>415.95943738430395</v>
      </c>
      <c r="K101" s="11">
        <f>SUM(K89:K100)</f>
        <v>429.2713692631778</v>
      </c>
      <c r="L101" s="2"/>
      <c r="M101" s="11">
        <f t="shared" si="37"/>
        <v>9.2877648937718979E-2</v>
      </c>
      <c r="N101" s="11">
        <f t="shared" si="37"/>
        <v>3.2002956736800724E-2</v>
      </c>
      <c r="O101" s="2"/>
      <c r="P101" s="2"/>
    </row>
    <row r="102" spans="1:16"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>
      <c r="A103" s="16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>
      <c r="A104" s="16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>
      <c r="A105" s="16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>
      <c r="A106" s="16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>
      <c r="A107" s="1" t="s">
        <v>32</v>
      </c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>
      <c r="A108" s="3" t="s">
        <v>4</v>
      </c>
      <c r="B108" s="12" t="s">
        <v>5</v>
      </c>
      <c r="C108" s="12" t="s">
        <v>6</v>
      </c>
      <c r="D108" s="12" t="s">
        <v>7</v>
      </c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>
      <c r="A109" s="6" t="s">
        <v>14</v>
      </c>
      <c r="B109" s="7">
        <f>'[1]OM ExpenseTemp'!D$16</f>
        <v>9010490</v>
      </c>
      <c r="C109" s="7">
        <f>'[1]OM ExpenseTemp'!D$34</f>
        <v>10443967.862</v>
      </c>
      <c r="D109" s="7">
        <f>'[1]OM ExpenseTemp'!D$51</f>
        <v>10889578.299799999</v>
      </c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>
      <c r="A110" s="6" t="s">
        <v>15</v>
      </c>
      <c r="B110" s="7">
        <f>'[1]OM ExpenseTemp'!E$16</f>
        <v>12811543</v>
      </c>
      <c r="C110" s="7">
        <f>'[1]OM ExpenseTemp'!E$34</f>
        <v>14053959.147712</v>
      </c>
      <c r="D110" s="7">
        <f>'[1]OM ExpenseTemp'!E$51</f>
        <v>14475117.413258005</v>
      </c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>
      <c r="A111" s="6" t="s">
        <v>16</v>
      </c>
      <c r="B111" s="7">
        <f>'[1]OM ExpenseTemp'!F$16</f>
        <v>7834444</v>
      </c>
      <c r="C111" s="7">
        <f>'[1]OM ExpenseTemp'!F$34</f>
        <v>8589429.1363066677</v>
      </c>
      <c r="D111" s="7">
        <f>'[1]OM ExpenseTemp'!F$51</f>
        <v>9062556.558149999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>
      <c r="A112" s="6" t="s">
        <v>17</v>
      </c>
      <c r="B112" s="7">
        <f>'[1]OM ExpenseTemp'!G$16</f>
        <v>24840013</v>
      </c>
      <c r="C112" s="7">
        <f>'[1]OM ExpenseTemp'!G$34</f>
        <v>30008105.453199998</v>
      </c>
      <c r="D112" s="7">
        <f>'[1]OM ExpenseTemp'!G$51</f>
        <v>31017555.961600002</v>
      </c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>
      <c r="A113" s="6" t="s">
        <v>18</v>
      </c>
      <c r="B113" s="7">
        <f>'[1]OM ExpenseTemp'!H$16</f>
        <v>48552227</v>
      </c>
      <c r="C113" s="7">
        <f>'[1]OM ExpenseTemp'!H$34</f>
        <v>52876528.291200005</v>
      </c>
      <c r="D113" s="7">
        <f>'[1]OM ExpenseTemp'!H$51</f>
        <v>54868928.795100026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>
      <c r="A114" s="6" t="s">
        <v>19</v>
      </c>
      <c r="B114" s="7">
        <f>'[1]OM ExpenseTemp'!I$16</f>
        <v>178643721</v>
      </c>
      <c r="C114" s="7">
        <f>'[1]OM ExpenseTemp'!I$34</f>
        <v>185098508.72567993</v>
      </c>
      <c r="D114" s="7">
        <f>'[1]OM ExpenseTemp'!I$51</f>
        <v>192075668.4804118</v>
      </c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>
      <c r="A115" s="6" t="s">
        <v>20</v>
      </c>
      <c r="B115" s="7">
        <f>'[1]OM ExpenseTemp'!J$16</f>
        <v>13089273</v>
      </c>
      <c r="C115" s="7">
        <f>'[1]OM ExpenseTemp'!J$34</f>
        <v>15004344.241005328</v>
      </c>
      <c r="D115" s="7">
        <f>'[1]OM ExpenseTemp'!J$51</f>
        <v>15394219.875957999</v>
      </c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>
      <c r="A116" s="6" t="s">
        <v>21</v>
      </c>
      <c r="B116" s="7">
        <f>'[1]OM ExpenseTemp'!K$16</f>
        <v>8787476</v>
      </c>
      <c r="C116" s="7">
        <f>'[1]OM ExpenseTemp'!K$34</f>
        <v>9534832.0477333292</v>
      </c>
      <c r="D116" s="7">
        <f>'[1]OM ExpenseTemp'!K$51</f>
        <v>10071429.2336</v>
      </c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>
      <c r="A117" s="6" t="s">
        <v>22</v>
      </c>
      <c r="B117" s="7">
        <f>'[1]OM ExpenseTemp'!L$16</f>
        <v>2376062</v>
      </c>
      <c r="C117" s="7">
        <f>'[1]OM ExpenseTemp'!L$34</f>
        <v>2726945.398</v>
      </c>
      <c r="D117" s="7">
        <f>'[1]OM ExpenseTemp'!L$51</f>
        <v>2849888.1122000003</v>
      </c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>
      <c r="A118" s="6" t="s">
        <v>23</v>
      </c>
      <c r="B118" s="7">
        <f>'[1]OM ExpenseTemp'!M$16</f>
        <v>739870</v>
      </c>
      <c r="C118" s="7">
        <f>'[1]OM ExpenseTemp'!M$34</f>
        <v>938846.11920000007</v>
      </c>
      <c r="D118" s="7">
        <f>'[1]OM ExpenseTemp'!M$51</f>
        <v>961300.25549999997</v>
      </c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>
      <c r="A119" s="6" t="s">
        <v>24</v>
      </c>
      <c r="B119" s="7">
        <f>'[1]OM ExpenseTemp'!N$16</f>
        <v>3955699</v>
      </c>
      <c r="C119" s="7">
        <f>'[1]OM ExpenseTemp'!N$34</f>
        <v>4819570.2052000007</v>
      </c>
      <c r="D119" s="7">
        <f>'[1]OM ExpenseTemp'!N$51</f>
        <v>4917639.9853999997</v>
      </c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>
      <c r="A120" s="6" t="s">
        <v>25</v>
      </c>
      <c r="B120" s="7">
        <f>'[1]OM ExpenseTemp'!O$16</f>
        <v>10175293</v>
      </c>
      <c r="C120" s="7">
        <f>'[1]OM ExpenseTemp'!O$34</f>
        <v>10884060.757066665</v>
      </c>
      <c r="D120" s="7">
        <f>'[1]OM ExpenseTemp'!O$51</f>
        <v>11116746.292199999</v>
      </c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>
      <c r="B121" s="11">
        <f t="shared" ref="B121:D121" si="41">SUM(B109:B120)</f>
        <v>320816111</v>
      </c>
      <c r="C121" s="11">
        <f t="shared" si="41"/>
        <v>344979097.38430393</v>
      </c>
      <c r="D121" s="11">
        <f t="shared" si="41"/>
        <v>357700629.26317799</v>
      </c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>
      <c r="A122" s="16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>
      <c r="A123" s="16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>
      <c r="A127" s="1" t="s">
        <v>33</v>
      </c>
      <c r="E127" s="2"/>
      <c r="F127" s="2"/>
      <c r="G127" s="2"/>
      <c r="H127" s="2"/>
      <c r="I127" s="2"/>
      <c r="J127" s="2"/>
      <c r="K127" s="2"/>
      <c r="L127" s="2"/>
      <c r="M127" s="42" t="s">
        <v>2</v>
      </c>
      <c r="N127" s="42"/>
      <c r="O127" s="2"/>
      <c r="P127" s="2"/>
    </row>
    <row r="128" spans="1:16">
      <c r="A128" s="15" t="s">
        <v>4</v>
      </c>
      <c r="B128" s="13" t="s">
        <v>30</v>
      </c>
      <c r="C128" s="13" t="s">
        <v>6</v>
      </c>
      <c r="D128" s="13" t="s">
        <v>7</v>
      </c>
      <c r="E128" s="2"/>
      <c r="F128" s="13" t="s">
        <v>8</v>
      </c>
      <c r="G128" s="13" t="s">
        <v>9</v>
      </c>
      <c r="H128" s="2"/>
      <c r="I128" s="2"/>
      <c r="J128" s="2"/>
      <c r="K128" s="2"/>
      <c r="L128" s="2"/>
      <c r="M128" s="14" t="s">
        <v>10</v>
      </c>
      <c r="N128" s="14" t="s">
        <v>11</v>
      </c>
      <c r="O128" s="2"/>
      <c r="P128" s="2"/>
    </row>
    <row r="129" spans="1:16">
      <c r="A129" s="16" t="s">
        <v>14</v>
      </c>
      <c r="B129" s="2">
        <f t="shared" ref="B129:D140" si="42">B3+B37+B55</f>
        <v>9701725</v>
      </c>
      <c r="C129" s="2">
        <f t="shared" si="42"/>
        <v>10521327.560000001</v>
      </c>
      <c r="D129" s="2">
        <f t="shared" si="42"/>
        <v>10721139.560000001</v>
      </c>
      <c r="E129" s="2"/>
      <c r="F129" s="2">
        <f t="shared" ref="F129:G140" si="43">C129-B129</f>
        <v>819602.56000000052</v>
      </c>
      <c r="G129" s="2">
        <f t="shared" si="43"/>
        <v>199812</v>
      </c>
      <c r="H129" s="2"/>
      <c r="I129" s="2">
        <f>B129/1000000</f>
        <v>9.7017249999999997</v>
      </c>
      <c r="J129" s="2">
        <f t="shared" ref="J129:K140" si="44">C129/1000000</f>
        <v>10.521327560000001</v>
      </c>
      <c r="K129" s="2">
        <f t="shared" si="44"/>
        <v>10.721139560000001</v>
      </c>
      <c r="L129" s="2"/>
      <c r="M129" s="2">
        <f>(J129-I129)/I129</f>
        <v>8.4480085757945286E-2</v>
      </c>
      <c r="N129" s="2">
        <f>(K129-J129)/J129</f>
        <v>1.8991139555396528E-2</v>
      </c>
      <c r="O129" s="2"/>
      <c r="P129" s="2"/>
    </row>
    <row r="130" spans="1:16">
      <c r="A130" s="16" t="s">
        <v>15</v>
      </c>
      <c r="B130" s="2">
        <f t="shared" si="42"/>
        <v>13106323</v>
      </c>
      <c r="C130" s="2">
        <f t="shared" si="42"/>
        <v>14083706.24</v>
      </c>
      <c r="D130" s="2">
        <f t="shared" si="42"/>
        <v>14229908.02</v>
      </c>
      <c r="E130" s="2"/>
      <c r="F130" s="2">
        <f t="shared" si="43"/>
        <v>977383.24000000022</v>
      </c>
      <c r="G130" s="2">
        <f t="shared" si="43"/>
        <v>146201.77999999933</v>
      </c>
      <c r="H130" s="2"/>
      <c r="I130" s="2">
        <f t="shared" ref="I130:I140" si="45">B130/1000000</f>
        <v>13.106323</v>
      </c>
      <c r="J130" s="2">
        <f t="shared" si="44"/>
        <v>14.08370624</v>
      </c>
      <c r="K130" s="2">
        <f t="shared" si="44"/>
        <v>14.22990802</v>
      </c>
      <c r="L130" s="2"/>
      <c r="M130" s="2">
        <f t="shared" ref="M130:N141" si="46">(J130-I130)/I130</f>
        <v>7.4573413153330645E-2</v>
      </c>
      <c r="N130" s="2">
        <f t="shared" si="46"/>
        <v>1.038091660736032E-2</v>
      </c>
      <c r="O130" s="2"/>
      <c r="P130" s="2"/>
    </row>
    <row r="131" spans="1:16">
      <c r="A131" s="16" t="s">
        <v>16</v>
      </c>
      <c r="B131" s="2">
        <f t="shared" si="42"/>
        <v>6045691</v>
      </c>
      <c r="C131" s="2">
        <f t="shared" si="42"/>
        <v>6229745.2999999998</v>
      </c>
      <c r="D131" s="2">
        <f t="shared" si="42"/>
        <v>6452273.5</v>
      </c>
      <c r="E131" s="2"/>
      <c r="F131" s="2">
        <f t="shared" si="43"/>
        <v>184054.29999999981</v>
      </c>
      <c r="G131" s="2">
        <f t="shared" si="43"/>
        <v>222528.20000000019</v>
      </c>
      <c r="H131" s="2"/>
      <c r="I131" s="2">
        <f t="shared" si="45"/>
        <v>6.0456909999999997</v>
      </c>
      <c r="J131" s="2">
        <f t="shared" si="44"/>
        <v>6.2297452999999994</v>
      </c>
      <c r="K131" s="2">
        <f t="shared" si="44"/>
        <v>6.4522735000000004</v>
      </c>
      <c r="L131" s="2"/>
      <c r="M131" s="2">
        <f t="shared" si="46"/>
        <v>3.0443881435554626E-2</v>
      </c>
      <c r="N131" s="2">
        <f t="shared" si="46"/>
        <v>3.5720272544689922E-2</v>
      </c>
      <c r="O131" s="2"/>
      <c r="P131" s="2"/>
    </row>
    <row r="132" spans="1:16">
      <c r="A132" s="16" t="s">
        <v>17</v>
      </c>
      <c r="B132" s="2">
        <f t="shared" si="42"/>
        <v>17512837</v>
      </c>
      <c r="C132" s="2">
        <f t="shared" si="42"/>
        <v>20409489</v>
      </c>
      <c r="D132" s="2">
        <f t="shared" si="42"/>
        <v>20768404</v>
      </c>
      <c r="E132" s="2"/>
      <c r="F132" s="2">
        <f t="shared" si="43"/>
        <v>2896652</v>
      </c>
      <c r="G132" s="2">
        <f t="shared" si="43"/>
        <v>358915</v>
      </c>
      <c r="H132" s="2"/>
      <c r="I132" s="2">
        <f t="shared" si="45"/>
        <v>17.512837000000001</v>
      </c>
      <c r="J132" s="2">
        <f t="shared" si="44"/>
        <v>20.409489000000001</v>
      </c>
      <c r="K132" s="2">
        <f t="shared" si="44"/>
        <v>20.768404</v>
      </c>
      <c r="L132" s="2"/>
      <c r="M132" s="2">
        <f t="shared" si="46"/>
        <v>0.16540164223534995</v>
      </c>
      <c r="N132" s="2">
        <f t="shared" si="46"/>
        <v>1.7585692615821966E-2</v>
      </c>
      <c r="O132" s="2"/>
      <c r="P132" s="2"/>
    </row>
    <row r="133" spans="1:16">
      <c r="A133" s="16" t="s">
        <v>18</v>
      </c>
      <c r="B133" s="2">
        <f t="shared" si="42"/>
        <v>38508808</v>
      </c>
      <c r="C133" s="2">
        <f t="shared" si="42"/>
        <v>40700141.5</v>
      </c>
      <c r="D133" s="2">
        <f t="shared" si="42"/>
        <v>41735546.899999999</v>
      </c>
      <c r="E133" s="2"/>
      <c r="F133" s="2">
        <f t="shared" si="43"/>
        <v>2191333.5</v>
      </c>
      <c r="G133" s="2">
        <f t="shared" si="43"/>
        <v>1035405.3999999985</v>
      </c>
      <c r="H133" s="2"/>
      <c r="I133" s="2">
        <f t="shared" si="45"/>
        <v>38.508808000000002</v>
      </c>
      <c r="J133" s="2">
        <f t="shared" si="44"/>
        <v>40.700141500000001</v>
      </c>
      <c r="K133" s="2">
        <f t="shared" si="44"/>
        <v>41.735546899999996</v>
      </c>
      <c r="L133" s="2"/>
      <c r="M133" s="2">
        <f t="shared" si="46"/>
        <v>5.6904734625906853E-2</v>
      </c>
      <c r="N133" s="2">
        <f t="shared" si="46"/>
        <v>2.5439847672273936E-2</v>
      </c>
      <c r="O133" s="2"/>
      <c r="P133" s="2"/>
    </row>
    <row r="134" spans="1:16">
      <c r="A134" s="16" t="s">
        <v>19</v>
      </c>
      <c r="B134" s="2">
        <f t="shared" si="42"/>
        <v>164272425</v>
      </c>
      <c r="C134" s="2">
        <f t="shared" si="42"/>
        <v>170195266.68333334</v>
      </c>
      <c r="D134" s="2">
        <f t="shared" si="42"/>
        <v>173950557.66666663</v>
      </c>
      <c r="E134" s="2"/>
      <c r="F134" s="2">
        <f t="shared" si="43"/>
        <v>5922841.6833333373</v>
      </c>
      <c r="G134" s="2">
        <f t="shared" si="43"/>
        <v>3755290.9833332896</v>
      </c>
      <c r="H134" s="2"/>
      <c r="I134" s="2">
        <f t="shared" si="45"/>
        <v>164.272425</v>
      </c>
      <c r="J134" s="2">
        <f t="shared" si="44"/>
        <v>170.19526668333333</v>
      </c>
      <c r="K134" s="2">
        <f t="shared" si="44"/>
        <v>173.95055766666664</v>
      </c>
      <c r="L134" s="2"/>
      <c r="M134" s="2">
        <f t="shared" si="46"/>
        <v>3.6054996347276977E-2</v>
      </c>
      <c r="N134" s="2">
        <f t="shared" si="46"/>
        <v>2.2064602949977655E-2</v>
      </c>
      <c r="O134" s="2"/>
      <c r="P134" s="2"/>
    </row>
    <row r="135" spans="1:16">
      <c r="A135" s="16" t="s">
        <v>20</v>
      </c>
      <c r="B135" s="2">
        <f t="shared" si="42"/>
        <v>10620098</v>
      </c>
      <c r="C135" s="2">
        <f t="shared" si="42"/>
        <v>11722286.440000001</v>
      </c>
      <c r="D135" s="2">
        <f t="shared" si="42"/>
        <v>11814449.92</v>
      </c>
      <c r="E135" s="2"/>
      <c r="F135" s="2">
        <f t="shared" si="43"/>
        <v>1102188.4400000013</v>
      </c>
      <c r="G135" s="2">
        <f t="shared" si="43"/>
        <v>92163.479999998584</v>
      </c>
      <c r="H135" s="2"/>
      <c r="I135" s="2">
        <f t="shared" si="45"/>
        <v>10.620098</v>
      </c>
      <c r="J135" s="2">
        <f t="shared" si="44"/>
        <v>11.722286440000001</v>
      </c>
      <c r="K135" s="2">
        <f t="shared" si="44"/>
        <v>11.814449919999999</v>
      </c>
      <c r="L135" s="2"/>
      <c r="M135" s="2">
        <f t="shared" si="46"/>
        <v>0.10378326452354779</v>
      </c>
      <c r="N135" s="2">
        <f t="shared" si="46"/>
        <v>7.8622443216801469E-3</v>
      </c>
      <c r="O135" s="2"/>
      <c r="P135" s="2"/>
    </row>
    <row r="136" spans="1:16">
      <c r="A136" s="16" t="s">
        <v>21</v>
      </c>
      <c r="B136" s="2">
        <f t="shared" si="42"/>
        <v>10217246</v>
      </c>
      <c r="C136" s="2">
        <f t="shared" si="42"/>
        <v>9489043</v>
      </c>
      <c r="D136" s="2">
        <f t="shared" si="42"/>
        <v>9807171</v>
      </c>
      <c r="E136" s="2"/>
      <c r="F136" s="2">
        <f t="shared" si="43"/>
        <v>-728203</v>
      </c>
      <c r="G136" s="2">
        <f t="shared" si="43"/>
        <v>318128</v>
      </c>
      <c r="H136" s="2"/>
      <c r="I136" s="2">
        <f t="shared" si="45"/>
        <v>10.217245999999999</v>
      </c>
      <c r="J136" s="2">
        <f t="shared" si="44"/>
        <v>9.4890430000000006</v>
      </c>
      <c r="K136" s="2">
        <f t="shared" si="44"/>
        <v>9.8071710000000003</v>
      </c>
      <c r="L136" s="2"/>
      <c r="M136" s="2">
        <f t="shared" si="46"/>
        <v>-7.1271945492943883E-2</v>
      </c>
      <c r="N136" s="2">
        <f t="shared" si="46"/>
        <v>3.3525825523184977E-2</v>
      </c>
      <c r="O136" s="2"/>
      <c r="P136" s="2"/>
    </row>
    <row r="137" spans="1:16">
      <c r="A137" s="16" t="s">
        <v>22</v>
      </c>
      <c r="B137" s="2">
        <f t="shared" si="42"/>
        <v>1949046</v>
      </c>
      <c r="C137" s="2">
        <f t="shared" si="42"/>
        <v>2017335</v>
      </c>
      <c r="D137" s="2">
        <f t="shared" si="42"/>
        <v>2066918</v>
      </c>
      <c r="E137" s="2"/>
      <c r="F137" s="2">
        <f t="shared" si="43"/>
        <v>68289</v>
      </c>
      <c r="G137" s="2">
        <f t="shared" si="43"/>
        <v>49583</v>
      </c>
      <c r="H137" s="2"/>
      <c r="I137" s="2">
        <f t="shared" si="45"/>
        <v>1.9490460000000001</v>
      </c>
      <c r="J137" s="2">
        <f t="shared" si="44"/>
        <v>2.0173350000000001</v>
      </c>
      <c r="K137" s="2">
        <f t="shared" si="44"/>
        <v>2.0669179999999998</v>
      </c>
      <c r="L137" s="2"/>
      <c r="M137" s="2">
        <f t="shared" si="46"/>
        <v>3.5037141247564213E-2</v>
      </c>
      <c r="N137" s="2">
        <f t="shared" si="46"/>
        <v>2.4578466144690746E-2</v>
      </c>
      <c r="O137" s="2"/>
      <c r="P137" s="2"/>
    </row>
    <row r="138" spans="1:16">
      <c r="A138" s="16" t="s">
        <v>23</v>
      </c>
      <c r="B138" s="2">
        <f t="shared" si="42"/>
        <v>638753</v>
      </c>
      <c r="C138" s="2">
        <f t="shared" si="42"/>
        <v>679834</v>
      </c>
      <c r="D138" s="2">
        <f t="shared" si="42"/>
        <v>685295</v>
      </c>
      <c r="E138" s="2"/>
      <c r="F138" s="2">
        <f t="shared" si="43"/>
        <v>41081</v>
      </c>
      <c r="G138" s="2">
        <f t="shared" si="43"/>
        <v>5461</v>
      </c>
      <c r="H138" s="2"/>
      <c r="I138" s="2">
        <f t="shared" si="45"/>
        <v>0.63875300000000002</v>
      </c>
      <c r="J138" s="2">
        <f t="shared" si="44"/>
        <v>0.67983400000000005</v>
      </c>
      <c r="K138" s="2">
        <f t="shared" si="44"/>
        <v>0.68529499999999999</v>
      </c>
      <c r="L138" s="2"/>
      <c r="M138" s="2">
        <f t="shared" si="46"/>
        <v>6.4314375040117278E-2</v>
      </c>
      <c r="N138" s="2">
        <f t="shared" si="46"/>
        <v>8.0328433117495407E-3</v>
      </c>
      <c r="O138" s="2"/>
      <c r="P138" s="2"/>
    </row>
    <row r="139" spans="1:16">
      <c r="A139" s="16" t="s">
        <v>24</v>
      </c>
      <c r="B139" s="2">
        <f t="shared" si="42"/>
        <v>3429403</v>
      </c>
      <c r="C139" s="2">
        <f t="shared" si="42"/>
        <v>3936392</v>
      </c>
      <c r="D139" s="2">
        <f t="shared" si="42"/>
        <v>3930262.2</v>
      </c>
      <c r="E139" s="2"/>
      <c r="F139" s="2">
        <f t="shared" si="43"/>
        <v>506989</v>
      </c>
      <c r="G139" s="2">
        <f t="shared" si="43"/>
        <v>-6129.7999999998137</v>
      </c>
      <c r="H139" s="2"/>
      <c r="I139" s="2">
        <f t="shared" si="45"/>
        <v>3.4294030000000002</v>
      </c>
      <c r="J139" s="2">
        <f t="shared" si="44"/>
        <v>3.9363920000000001</v>
      </c>
      <c r="K139" s="2">
        <f t="shared" si="44"/>
        <v>3.9302622</v>
      </c>
      <c r="L139" s="2"/>
      <c r="M139" s="2">
        <f t="shared" si="46"/>
        <v>0.14783593529252756</v>
      </c>
      <c r="N139" s="2">
        <f t="shared" si="46"/>
        <v>-1.5572127979124218E-3</v>
      </c>
      <c r="O139" s="2"/>
      <c r="P139" s="2"/>
    </row>
    <row r="140" spans="1:16">
      <c r="A140" s="16" t="s">
        <v>25</v>
      </c>
      <c r="B140" s="2">
        <f t="shared" si="42"/>
        <v>8988229</v>
      </c>
      <c r="C140" s="2">
        <f>D14+C48+C66</f>
        <v>9586525.5</v>
      </c>
      <c r="D140" s="2">
        <f>D14+D48+D66</f>
        <v>9560868</v>
      </c>
      <c r="E140" s="2"/>
      <c r="F140" s="2">
        <f t="shared" si="43"/>
        <v>598296.5</v>
      </c>
      <c r="G140" s="2">
        <f t="shared" si="43"/>
        <v>-25657.5</v>
      </c>
      <c r="H140" s="2"/>
      <c r="I140" s="2">
        <f t="shared" si="45"/>
        <v>8.9882290000000005</v>
      </c>
      <c r="J140" s="2">
        <f t="shared" si="44"/>
        <v>9.5865255000000005</v>
      </c>
      <c r="K140" s="2">
        <f t="shared" si="44"/>
        <v>9.5608679999999993</v>
      </c>
      <c r="L140" s="2"/>
      <c r="M140" s="2">
        <f t="shared" si="46"/>
        <v>6.6564447790549167E-2</v>
      </c>
      <c r="N140" s="2">
        <f t="shared" si="46"/>
        <v>-2.6764128463436748E-3</v>
      </c>
      <c r="O140" s="2"/>
      <c r="P140" s="2"/>
    </row>
    <row r="141" spans="1:16">
      <c r="B141" s="11">
        <f t="shared" ref="B141:D141" si="47">SUM(B129:B140)</f>
        <v>284990584</v>
      </c>
      <c r="C141" s="11">
        <f t="shared" si="47"/>
        <v>299571092.22333336</v>
      </c>
      <c r="D141" s="11">
        <f t="shared" si="47"/>
        <v>305722793.76666659</v>
      </c>
      <c r="E141" s="2"/>
      <c r="F141" s="11">
        <f t="shared" ref="F141:G141" si="48">SUM(F129:F140)</f>
        <v>14580508.22333334</v>
      </c>
      <c r="G141" s="11">
        <f t="shared" si="48"/>
        <v>6151701.5433332864</v>
      </c>
      <c r="H141" s="2"/>
      <c r="I141" s="11">
        <f t="shared" ref="I141:J141" si="49">SUM(I129:I140)</f>
        <v>284.99058399999996</v>
      </c>
      <c r="J141" s="11">
        <f t="shared" si="49"/>
        <v>299.57109222333332</v>
      </c>
      <c r="K141" s="11">
        <f>SUM(K129:K140)</f>
        <v>305.72279376666665</v>
      </c>
      <c r="L141" s="2"/>
      <c r="M141" s="11">
        <f t="shared" si="46"/>
        <v>5.116136827641074E-2</v>
      </c>
      <c r="N141" s="11">
        <f t="shared" si="46"/>
        <v>2.0535030592161326E-2</v>
      </c>
      <c r="O141" s="2"/>
      <c r="P141" s="2"/>
    </row>
  </sheetData>
  <mergeCells count="9">
    <mergeCell ref="P1:R1"/>
    <mergeCell ref="M18:N18"/>
    <mergeCell ref="M35:N35"/>
    <mergeCell ref="M53:N53"/>
    <mergeCell ref="M70:N70"/>
    <mergeCell ref="M87:N87"/>
    <mergeCell ref="M127:N127"/>
    <mergeCell ref="F1:G1"/>
    <mergeCell ref="M1:N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1"/>
  <sheetViews>
    <sheetView workbookViewId="0">
      <selection sqref="A1:XFD1048576"/>
    </sheetView>
  </sheetViews>
  <sheetFormatPr defaultRowHeight="15"/>
  <cols>
    <col min="1" max="1" width="9.140625" style="1"/>
    <col min="2" max="2" width="42.42578125" style="1" customWidth="1"/>
    <col min="3" max="3" width="14.42578125" style="1" bestFit="1" customWidth="1"/>
    <col min="4" max="4" width="13.42578125" style="1" bestFit="1" customWidth="1"/>
    <col min="5" max="8" width="13.28515625" style="1" bestFit="1" customWidth="1"/>
    <col min="9" max="9" width="14.28515625" style="1" bestFit="1" customWidth="1"/>
    <col min="10" max="11" width="13.28515625" style="1" bestFit="1" customWidth="1"/>
    <col min="12" max="14" width="11.5703125" style="1" bestFit="1" customWidth="1"/>
    <col min="15" max="15" width="13.28515625" style="1" bestFit="1" customWidth="1"/>
    <col min="16" max="16" width="12.5703125" style="1" bestFit="1" customWidth="1"/>
    <col min="17" max="16384" width="9.140625" style="1"/>
  </cols>
  <sheetData>
    <row r="1" spans="1:16">
      <c r="B1" s="1" t="s">
        <v>34</v>
      </c>
    </row>
    <row r="3" spans="1:16">
      <c r="A3" s="18" t="s">
        <v>35</v>
      </c>
      <c r="B3" s="12" t="s">
        <v>36</v>
      </c>
      <c r="C3" s="12" t="s">
        <v>37</v>
      </c>
      <c r="D3" s="12" t="s">
        <v>38</v>
      </c>
      <c r="E3" s="12" t="s">
        <v>39</v>
      </c>
      <c r="F3" s="12" t="s">
        <v>40</v>
      </c>
      <c r="G3" s="12" t="s">
        <v>41</v>
      </c>
      <c r="H3" s="12" t="s">
        <v>42</v>
      </c>
      <c r="I3" s="12" t="s">
        <v>43</v>
      </c>
      <c r="J3" s="12" t="s">
        <v>44</v>
      </c>
      <c r="K3" s="12" t="s">
        <v>45</v>
      </c>
      <c r="L3" s="12" t="s">
        <v>46</v>
      </c>
      <c r="M3" s="12" t="s">
        <v>47</v>
      </c>
      <c r="N3" s="12" t="s">
        <v>48</v>
      </c>
      <c r="O3" s="12" t="s">
        <v>49</v>
      </c>
    </row>
    <row r="4" spans="1:16">
      <c r="A4" s="19" t="s">
        <v>50</v>
      </c>
      <c r="B4" s="20" t="s">
        <v>51</v>
      </c>
      <c r="C4" s="21"/>
      <c r="D4" s="7">
        <v>1182</v>
      </c>
      <c r="E4" s="7">
        <v>2100</v>
      </c>
      <c r="F4" s="21"/>
      <c r="G4" s="7">
        <v>13000</v>
      </c>
      <c r="H4" s="7">
        <v>1257250</v>
      </c>
      <c r="I4" s="7">
        <v>1898300</v>
      </c>
      <c r="J4" s="7">
        <v>7000</v>
      </c>
      <c r="K4" s="7">
        <v>0</v>
      </c>
      <c r="L4" s="21"/>
      <c r="M4" s="21"/>
      <c r="N4" s="7">
        <v>4500</v>
      </c>
      <c r="O4" s="21"/>
      <c r="P4" s="2"/>
    </row>
    <row r="5" spans="1:16">
      <c r="A5" s="19" t="s">
        <v>52</v>
      </c>
      <c r="B5" s="20" t="s">
        <v>53</v>
      </c>
      <c r="C5" s="21"/>
      <c r="D5" s="7">
        <v>1228600</v>
      </c>
      <c r="E5" s="7">
        <v>308000</v>
      </c>
      <c r="F5" s="7">
        <v>25200</v>
      </c>
      <c r="G5" s="7">
        <v>175100</v>
      </c>
      <c r="H5" s="7">
        <v>72950</v>
      </c>
      <c r="I5" s="7">
        <v>419000</v>
      </c>
      <c r="J5" s="7">
        <v>137000</v>
      </c>
      <c r="K5" s="7">
        <v>85000</v>
      </c>
      <c r="L5" s="7">
        <v>5000</v>
      </c>
      <c r="M5" s="7">
        <v>1500</v>
      </c>
      <c r="N5" s="7">
        <v>44128</v>
      </c>
      <c r="O5" s="7">
        <v>28900</v>
      </c>
      <c r="P5" s="2"/>
    </row>
    <row r="6" spans="1:16">
      <c r="A6" s="19" t="s">
        <v>54</v>
      </c>
      <c r="B6" s="20" t="s">
        <v>55</v>
      </c>
      <c r="C6" s="7">
        <v>4980970</v>
      </c>
      <c r="D6" s="7">
        <v>14200</v>
      </c>
      <c r="E6" s="7">
        <v>277400</v>
      </c>
      <c r="F6" s="7">
        <v>51600</v>
      </c>
      <c r="G6" s="7">
        <v>93600</v>
      </c>
      <c r="H6" s="7">
        <v>135230</v>
      </c>
      <c r="I6" s="7">
        <v>711685</v>
      </c>
      <c r="J6" s="7">
        <v>151300</v>
      </c>
      <c r="K6" s="7">
        <v>110000</v>
      </c>
      <c r="L6" s="7">
        <v>5500</v>
      </c>
      <c r="M6" s="7">
        <v>3500</v>
      </c>
      <c r="N6" s="7">
        <v>64314</v>
      </c>
      <c r="O6" s="7">
        <v>17500</v>
      </c>
      <c r="P6" s="2"/>
    </row>
    <row r="7" spans="1:16">
      <c r="A7" s="19" t="s">
        <v>56</v>
      </c>
      <c r="B7" s="20" t="s">
        <v>57</v>
      </c>
      <c r="C7" s="21"/>
      <c r="D7" s="7">
        <v>18200</v>
      </c>
      <c r="E7" s="7">
        <v>18800</v>
      </c>
      <c r="F7" s="7">
        <v>15300</v>
      </c>
      <c r="G7" s="7">
        <v>40300</v>
      </c>
      <c r="H7" s="7">
        <v>210922</v>
      </c>
      <c r="I7" s="7">
        <v>291550</v>
      </c>
      <c r="J7" s="7">
        <v>43200</v>
      </c>
      <c r="K7" s="7">
        <v>10000</v>
      </c>
      <c r="L7" s="7">
        <v>14500</v>
      </c>
      <c r="M7" s="7">
        <v>1500</v>
      </c>
      <c r="N7" s="7">
        <v>13635</v>
      </c>
      <c r="O7" s="7">
        <v>118000</v>
      </c>
      <c r="P7" s="2"/>
    </row>
    <row r="8" spans="1:16">
      <c r="A8" s="19" t="s">
        <v>58</v>
      </c>
      <c r="B8" s="20" t="s">
        <v>59</v>
      </c>
      <c r="C8" s="7">
        <v>1589100</v>
      </c>
      <c r="D8" s="7">
        <v>2580000</v>
      </c>
      <c r="E8" s="7">
        <v>2439200</v>
      </c>
      <c r="F8" s="7">
        <v>974900</v>
      </c>
      <c r="G8" s="7">
        <v>1051700</v>
      </c>
      <c r="H8" s="7">
        <v>336100</v>
      </c>
      <c r="I8" s="7">
        <v>2550200</v>
      </c>
      <c r="J8" s="7">
        <v>1845000</v>
      </c>
      <c r="K8" s="7">
        <v>4312500</v>
      </c>
      <c r="L8" s="7">
        <v>410600</v>
      </c>
      <c r="M8" s="7">
        <v>100000</v>
      </c>
      <c r="N8" s="7">
        <v>325000</v>
      </c>
      <c r="O8" s="7">
        <v>1260500</v>
      </c>
      <c r="P8" s="2"/>
    </row>
    <row r="9" spans="1:16">
      <c r="A9" s="19" t="s">
        <v>60</v>
      </c>
      <c r="B9" s="20" t="s">
        <v>61</v>
      </c>
      <c r="C9" s="7">
        <v>775000</v>
      </c>
      <c r="D9" s="7">
        <v>1500</v>
      </c>
      <c r="E9" s="7">
        <v>599400</v>
      </c>
      <c r="F9" s="21"/>
      <c r="G9" s="7">
        <v>76000</v>
      </c>
      <c r="H9" s="7">
        <v>2603100</v>
      </c>
      <c r="I9" s="7">
        <v>7789200</v>
      </c>
      <c r="J9" s="21"/>
      <c r="K9" s="7">
        <v>50000</v>
      </c>
      <c r="L9" s="21"/>
      <c r="M9" s="21"/>
      <c r="N9" s="7">
        <v>390180</v>
      </c>
      <c r="O9" s="7">
        <v>265000</v>
      </c>
      <c r="P9" s="2"/>
    </row>
    <row r="10" spans="1:16">
      <c r="A10" s="19" t="s">
        <v>62</v>
      </c>
      <c r="B10" s="20" t="s">
        <v>63</v>
      </c>
      <c r="C10" s="21"/>
      <c r="D10" s="7"/>
      <c r="E10" s="2"/>
      <c r="F10" s="2"/>
      <c r="G10" s="2"/>
      <c r="H10" s="2"/>
      <c r="I10" s="7">
        <v>18648000</v>
      </c>
      <c r="J10" s="2"/>
      <c r="K10" s="2"/>
      <c r="L10" s="2"/>
      <c r="M10" s="2"/>
      <c r="N10" s="2"/>
      <c r="O10" s="2"/>
      <c r="P10" s="2"/>
    </row>
    <row r="11" spans="1:16">
      <c r="A11" s="19" t="s">
        <v>64</v>
      </c>
      <c r="B11" s="20" t="s">
        <v>65</v>
      </c>
      <c r="C11" s="22"/>
      <c r="D11" s="23"/>
      <c r="E11" s="24"/>
      <c r="F11" s="24"/>
      <c r="G11" s="24"/>
      <c r="H11" s="24"/>
      <c r="I11" s="22">
        <v>3039700</v>
      </c>
      <c r="J11" s="24"/>
      <c r="K11" s="24"/>
      <c r="L11" s="24"/>
      <c r="M11" s="24"/>
      <c r="N11" s="24"/>
      <c r="O11" s="24"/>
      <c r="P11" s="2"/>
    </row>
    <row r="12" spans="1:16">
      <c r="B12" s="2"/>
      <c r="C12" s="2">
        <v>7345070</v>
      </c>
      <c r="D12" s="2">
        <v>3843682</v>
      </c>
      <c r="E12" s="2">
        <v>3644900</v>
      </c>
      <c r="F12" s="2">
        <v>1067000</v>
      </c>
      <c r="G12" s="2">
        <v>1449700</v>
      </c>
      <c r="H12" s="2">
        <v>4615552</v>
      </c>
      <c r="I12" s="2">
        <v>35347635</v>
      </c>
      <c r="J12" s="2">
        <v>2183500</v>
      </c>
      <c r="K12" s="2">
        <v>4567500</v>
      </c>
      <c r="L12" s="2">
        <v>435600</v>
      </c>
      <c r="M12" s="2">
        <v>106500</v>
      </c>
      <c r="N12" s="2">
        <v>841757</v>
      </c>
      <c r="O12" s="2">
        <v>1689900</v>
      </c>
      <c r="P12" s="2">
        <v>59793226</v>
      </c>
    </row>
    <row r="13" spans="1:1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B14" s="20" t="s">
        <v>31</v>
      </c>
      <c r="C14" s="25"/>
      <c r="D14" s="24">
        <v>12854172</v>
      </c>
      <c r="E14" s="24">
        <v>16456443</v>
      </c>
      <c r="F14" s="24">
        <v>8901444</v>
      </c>
      <c r="G14" s="24">
        <v>26289713</v>
      </c>
      <c r="H14" s="24">
        <v>53167779</v>
      </c>
      <c r="I14" s="24">
        <v>213991356</v>
      </c>
      <c r="J14" s="24">
        <v>15272773</v>
      </c>
      <c r="K14" s="24">
        <v>13354976</v>
      </c>
      <c r="L14" s="24">
        <v>2811662</v>
      </c>
      <c r="M14" s="24">
        <v>846370</v>
      </c>
      <c r="N14" s="24">
        <v>4797456</v>
      </c>
      <c r="O14" s="24">
        <v>11865193</v>
      </c>
      <c r="P14" s="24">
        <v>380609337</v>
      </c>
    </row>
    <row r="15" spans="1:1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>
      <c r="B16" s="20" t="s">
        <v>66</v>
      </c>
      <c r="C16" s="2"/>
      <c r="D16" s="2">
        <v>9010490</v>
      </c>
      <c r="E16" s="2">
        <v>12811543</v>
      </c>
      <c r="F16" s="2">
        <v>7834444</v>
      </c>
      <c r="G16" s="2">
        <v>24840013</v>
      </c>
      <c r="H16" s="2">
        <v>48552227</v>
      </c>
      <c r="I16" s="2">
        <v>178643721</v>
      </c>
      <c r="J16" s="2">
        <v>13089273</v>
      </c>
      <c r="K16" s="2">
        <v>8787476</v>
      </c>
      <c r="L16" s="2">
        <v>2376062</v>
      </c>
      <c r="M16" s="2">
        <v>739870</v>
      </c>
      <c r="N16" s="2">
        <v>3955699</v>
      </c>
      <c r="O16" s="2">
        <v>10175293</v>
      </c>
      <c r="P16" s="2">
        <v>320816111</v>
      </c>
    </row>
    <row r="17" spans="1:1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>
      <c r="B19" s="2" t="s">
        <v>6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" customHeight="1">
      <c r="A21" s="18" t="s">
        <v>67</v>
      </c>
      <c r="B21" s="12" t="s">
        <v>36</v>
      </c>
      <c r="C21" s="12" t="s">
        <v>37</v>
      </c>
      <c r="D21" s="12" t="s">
        <v>38</v>
      </c>
      <c r="E21" s="12" t="s">
        <v>39</v>
      </c>
      <c r="F21" s="12" t="s">
        <v>40</v>
      </c>
      <c r="G21" s="12" t="s">
        <v>41</v>
      </c>
      <c r="H21" s="12" t="s">
        <v>42</v>
      </c>
      <c r="I21" s="12" t="s">
        <v>43</v>
      </c>
      <c r="J21" s="12" t="s">
        <v>44</v>
      </c>
      <c r="K21" s="12" t="s">
        <v>45</v>
      </c>
      <c r="L21" s="12" t="s">
        <v>46</v>
      </c>
      <c r="M21" s="12" t="s">
        <v>47</v>
      </c>
      <c r="N21" s="12" t="s">
        <v>48</v>
      </c>
      <c r="O21" s="12" t="s">
        <v>49</v>
      </c>
      <c r="P21" s="2"/>
    </row>
    <row r="22" spans="1:16" ht="15" customHeight="1">
      <c r="A22" s="19" t="s">
        <v>50</v>
      </c>
      <c r="B22" s="20" t="s">
        <v>51</v>
      </c>
      <c r="C22" s="21"/>
      <c r="D22" s="7">
        <v>1182</v>
      </c>
      <c r="E22" s="7">
        <v>1800</v>
      </c>
      <c r="F22" s="21"/>
      <c r="G22" s="7">
        <v>21300</v>
      </c>
      <c r="H22" s="7">
        <v>1500500</v>
      </c>
      <c r="I22" s="7">
        <v>1648350</v>
      </c>
      <c r="J22" s="7">
        <v>7000</v>
      </c>
      <c r="K22" s="7">
        <v>0</v>
      </c>
      <c r="L22" s="21"/>
      <c r="M22" s="21"/>
      <c r="N22" s="7">
        <v>4500</v>
      </c>
      <c r="O22" s="21"/>
      <c r="P22" s="2"/>
    </row>
    <row r="23" spans="1:16" ht="15" customHeight="1">
      <c r="A23" s="19" t="s">
        <v>52</v>
      </c>
      <c r="B23" s="20" t="s">
        <v>53</v>
      </c>
      <c r="C23" s="21"/>
      <c r="D23" s="7">
        <v>1598400</v>
      </c>
      <c r="E23" s="7">
        <v>463000</v>
      </c>
      <c r="F23" s="7">
        <v>41900</v>
      </c>
      <c r="G23" s="7">
        <v>259500</v>
      </c>
      <c r="H23" s="7">
        <v>83800</v>
      </c>
      <c r="I23" s="7">
        <v>637300</v>
      </c>
      <c r="J23" s="7">
        <v>158500</v>
      </c>
      <c r="K23" s="7">
        <v>100000</v>
      </c>
      <c r="L23" s="7">
        <v>5000</v>
      </c>
      <c r="M23" s="7">
        <v>4000</v>
      </c>
      <c r="N23" s="7">
        <v>39700</v>
      </c>
      <c r="O23" s="7">
        <v>38500</v>
      </c>
      <c r="P23" s="2"/>
    </row>
    <row r="24" spans="1:16" ht="15" customHeight="1">
      <c r="A24" s="19" t="s">
        <v>54</v>
      </c>
      <c r="B24" s="20" t="s">
        <v>55</v>
      </c>
      <c r="C24" s="7">
        <v>5065900</v>
      </c>
      <c r="D24" s="7">
        <v>14500</v>
      </c>
      <c r="E24" s="7">
        <v>364060</v>
      </c>
      <c r="F24" s="7">
        <v>47400</v>
      </c>
      <c r="G24" s="7">
        <v>147900</v>
      </c>
      <c r="H24" s="7">
        <v>122400</v>
      </c>
      <c r="I24" s="7">
        <v>1045508</v>
      </c>
      <c r="J24" s="7">
        <v>183600</v>
      </c>
      <c r="K24" s="7">
        <v>110000</v>
      </c>
      <c r="L24" s="7">
        <v>5500</v>
      </c>
      <c r="M24" s="7">
        <v>3500</v>
      </c>
      <c r="N24" s="7">
        <v>65490</v>
      </c>
      <c r="O24" s="7">
        <v>18550</v>
      </c>
      <c r="P24" s="2"/>
    </row>
    <row r="25" spans="1:16" ht="15" customHeight="1">
      <c r="A25" s="19" t="s">
        <v>56</v>
      </c>
      <c r="B25" s="20" t="s">
        <v>57</v>
      </c>
      <c r="C25" s="21"/>
      <c r="D25" s="7">
        <v>23900</v>
      </c>
      <c r="E25" s="7">
        <v>18800</v>
      </c>
      <c r="F25" s="7">
        <v>19000</v>
      </c>
      <c r="G25" s="7">
        <v>91100</v>
      </c>
      <c r="H25" s="7">
        <v>266600</v>
      </c>
      <c r="I25" s="7">
        <v>656000</v>
      </c>
      <c r="J25" s="7">
        <v>46000</v>
      </c>
      <c r="K25" s="7">
        <v>10000</v>
      </c>
      <c r="L25" s="7">
        <v>14500</v>
      </c>
      <c r="M25" s="7">
        <v>4000</v>
      </c>
      <c r="N25" s="7">
        <v>22000</v>
      </c>
      <c r="O25" s="7">
        <v>132800</v>
      </c>
      <c r="P25" s="2"/>
    </row>
    <row r="26" spans="1:16" ht="15" customHeight="1">
      <c r="A26" s="19" t="s">
        <v>58</v>
      </c>
      <c r="B26" s="20" t="s">
        <v>59</v>
      </c>
      <c r="C26" s="7">
        <v>1550000</v>
      </c>
      <c r="D26" s="7">
        <v>2580000</v>
      </c>
      <c r="E26" s="7">
        <v>2691200</v>
      </c>
      <c r="F26" s="7">
        <v>968800</v>
      </c>
      <c r="G26" s="7">
        <v>1421300</v>
      </c>
      <c r="H26" s="7">
        <v>503200</v>
      </c>
      <c r="I26" s="7">
        <v>2452100</v>
      </c>
      <c r="J26" s="7">
        <v>2181300</v>
      </c>
      <c r="K26" s="7">
        <v>3417500</v>
      </c>
      <c r="L26" s="7">
        <v>350000</v>
      </c>
      <c r="M26" s="7">
        <v>100000</v>
      </c>
      <c r="N26" s="7">
        <v>432000</v>
      </c>
      <c r="O26" s="7">
        <v>1580600</v>
      </c>
      <c r="P26" s="2"/>
    </row>
    <row r="27" spans="1:16" ht="15" customHeight="1">
      <c r="A27" s="19" t="s">
        <v>60</v>
      </c>
      <c r="B27" s="20" t="s">
        <v>61</v>
      </c>
      <c r="C27" s="7">
        <v>0</v>
      </c>
      <c r="D27" s="7">
        <v>0</v>
      </c>
      <c r="E27" s="7">
        <v>614900</v>
      </c>
      <c r="F27" s="21"/>
      <c r="G27" s="7">
        <v>49700</v>
      </c>
      <c r="H27" s="7">
        <v>2871200</v>
      </c>
      <c r="I27" s="7">
        <v>14942500</v>
      </c>
      <c r="J27" s="21"/>
      <c r="K27" s="7">
        <v>40000</v>
      </c>
      <c r="L27" s="21"/>
      <c r="M27" s="21"/>
      <c r="N27" s="7">
        <v>320000</v>
      </c>
      <c r="O27" s="7">
        <v>276000</v>
      </c>
      <c r="P27" s="2"/>
    </row>
    <row r="28" spans="1:16">
      <c r="A28" s="19" t="s">
        <v>62</v>
      </c>
      <c r="B28" s="20" t="s">
        <v>63</v>
      </c>
      <c r="C28" s="21"/>
      <c r="D28" s="7"/>
      <c r="E28" s="2"/>
      <c r="F28" s="2"/>
      <c r="G28" s="2"/>
      <c r="H28" s="2"/>
      <c r="I28" s="7">
        <v>19376000</v>
      </c>
      <c r="J28" s="2"/>
      <c r="K28" s="2"/>
      <c r="L28" s="2"/>
      <c r="M28" s="2"/>
      <c r="N28" s="2"/>
      <c r="O28" s="2"/>
      <c r="P28" s="2"/>
    </row>
    <row r="29" spans="1:16">
      <c r="A29" s="19" t="s">
        <v>64</v>
      </c>
      <c r="B29" s="20" t="s">
        <v>65</v>
      </c>
      <c r="C29" s="22"/>
      <c r="D29" s="23"/>
      <c r="E29" s="24"/>
      <c r="F29" s="24"/>
      <c r="G29" s="24"/>
      <c r="H29" s="24"/>
      <c r="I29" s="22">
        <v>3764700</v>
      </c>
      <c r="J29" s="24"/>
      <c r="K29" s="24"/>
      <c r="L29" s="24"/>
      <c r="M29" s="24"/>
      <c r="N29" s="24"/>
      <c r="O29" s="24"/>
      <c r="P29" s="2"/>
    </row>
    <row r="30" spans="1:16">
      <c r="B30" s="2"/>
      <c r="C30" s="2">
        <v>6615900</v>
      </c>
      <c r="D30" s="2">
        <v>4217982</v>
      </c>
      <c r="E30" s="2">
        <v>4153760</v>
      </c>
      <c r="F30" s="2">
        <v>1077100</v>
      </c>
      <c r="G30" s="2">
        <v>1990800</v>
      </c>
      <c r="H30" s="2">
        <v>5347700</v>
      </c>
      <c r="I30" s="2">
        <v>44522458</v>
      </c>
      <c r="J30" s="2">
        <v>2576400</v>
      </c>
      <c r="K30" s="2">
        <v>3677500</v>
      </c>
      <c r="L30" s="2">
        <v>375000</v>
      </c>
      <c r="M30" s="2">
        <v>111500</v>
      </c>
      <c r="N30" s="2">
        <v>883690</v>
      </c>
      <c r="O30" s="2">
        <v>2046450</v>
      </c>
      <c r="P30" s="2"/>
    </row>
    <row r="31" spans="1:1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B32" s="20" t="s">
        <v>31</v>
      </c>
      <c r="C32" s="25"/>
      <c r="D32" s="24">
        <v>14661949.862</v>
      </c>
      <c r="E32" s="24">
        <v>18207719.147712</v>
      </c>
      <c r="F32" s="24">
        <v>9666529.1363066677</v>
      </c>
      <c r="G32" s="24">
        <v>31998905.453199998</v>
      </c>
      <c r="H32" s="24">
        <v>58224228.291200005</v>
      </c>
      <c r="I32" s="24">
        <v>229620966.72567993</v>
      </c>
      <c r="J32" s="24">
        <v>17580744.241005328</v>
      </c>
      <c r="K32" s="24">
        <v>13212332.047733329</v>
      </c>
      <c r="L32" s="24">
        <v>3101945.398</v>
      </c>
      <c r="M32" s="24">
        <v>1050346.1192000001</v>
      </c>
      <c r="N32" s="24">
        <v>5703260.2052000007</v>
      </c>
      <c r="O32" s="24">
        <v>12930510.757066665</v>
      </c>
      <c r="P32" s="24">
        <v>415959437.38430393</v>
      </c>
    </row>
    <row r="33" spans="1:1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>
      <c r="B34" s="20" t="s">
        <v>66</v>
      </c>
      <c r="C34" s="2"/>
      <c r="D34" s="2">
        <v>10443967.862</v>
      </c>
      <c r="E34" s="2">
        <v>14053959.147712</v>
      </c>
      <c r="F34" s="2">
        <v>8589429.1363066677</v>
      </c>
      <c r="G34" s="2">
        <v>30008105.453199998</v>
      </c>
      <c r="H34" s="2">
        <v>52876528.291200005</v>
      </c>
      <c r="I34" s="2">
        <v>185098508.72567993</v>
      </c>
      <c r="J34" s="2">
        <v>15004344.241005328</v>
      </c>
      <c r="K34" s="2">
        <v>9534832.0477333292</v>
      </c>
      <c r="L34" s="2">
        <v>2726945.398</v>
      </c>
      <c r="M34" s="2">
        <v>938846.11920000007</v>
      </c>
      <c r="N34" s="2">
        <v>4819570.2052000007</v>
      </c>
      <c r="O34" s="2">
        <v>10884060.757066665</v>
      </c>
      <c r="P34" s="2">
        <v>344979097.38430393</v>
      </c>
    </row>
    <row r="35" spans="1:1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>
      <c r="B36" s="2" t="s">
        <v>7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>
      <c r="A38" s="18" t="s">
        <v>67</v>
      </c>
      <c r="B38" s="12" t="s">
        <v>36</v>
      </c>
      <c r="C38" s="12" t="s">
        <v>37</v>
      </c>
      <c r="D38" s="12" t="s">
        <v>38</v>
      </c>
      <c r="E38" s="12" t="s">
        <v>39</v>
      </c>
      <c r="F38" s="12" t="s">
        <v>40</v>
      </c>
      <c r="G38" s="12" t="s">
        <v>41</v>
      </c>
      <c r="H38" s="12" t="s">
        <v>42</v>
      </c>
      <c r="I38" s="12" t="s">
        <v>43</v>
      </c>
      <c r="J38" s="12" t="s">
        <v>44</v>
      </c>
      <c r="K38" s="12" t="s">
        <v>45</v>
      </c>
      <c r="L38" s="12" t="s">
        <v>46</v>
      </c>
      <c r="M38" s="12" t="s">
        <v>47</v>
      </c>
      <c r="N38" s="12" t="s">
        <v>48</v>
      </c>
      <c r="O38" s="12" t="s">
        <v>49</v>
      </c>
      <c r="P38" s="2"/>
    </row>
    <row r="39" spans="1:16">
      <c r="A39" s="19" t="s">
        <v>50</v>
      </c>
      <c r="B39" s="20" t="s">
        <v>51</v>
      </c>
      <c r="C39" s="21"/>
      <c r="D39" s="7">
        <v>1182</v>
      </c>
      <c r="E39" s="7">
        <v>1800</v>
      </c>
      <c r="F39" s="21"/>
      <c r="G39" s="7">
        <v>21300</v>
      </c>
      <c r="H39" s="7">
        <v>1500500</v>
      </c>
      <c r="I39" s="7">
        <v>1648350</v>
      </c>
      <c r="J39" s="7">
        <v>7000</v>
      </c>
      <c r="K39" s="7">
        <v>0</v>
      </c>
      <c r="L39" s="21"/>
      <c r="M39" s="21"/>
      <c r="N39" s="7">
        <v>4500</v>
      </c>
      <c r="O39" s="21"/>
      <c r="P39" s="2"/>
    </row>
    <row r="40" spans="1:16">
      <c r="A40" s="19" t="s">
        <v>52</v>
      </c>
      <c r="B40" s="20" t="s">
        <v>53</v>
      </c>
      <c r="C40" s="21"/>
      <c r="D40" s="7">
        <v>1598400</v>
      </c>
      <c r="E40" s="7">
        <v>463000</v>
      </c>
      <c r="F40" s="7">
        <v>41900</v>
      </c>
      <c r="G40" s="7">
        <v>259500</v>
      </c>
      <c r="H40" s="7">
        <v>83800</v>
      </c>
      <c r="I40" s="7">
        <v>637300</v>
      </c>
      <c r="J40" s="7">
        <v>158500</v>
      </c>
      <c r="K40" s="7">
        <v>100000</v>
      </c>
      <c r="L40" s="7">
        <v>5000</v>
      </c>
      <c r="M40" s="7">
        <v>4000</v>
      </c>
      <c r="N40" s="7">
        <v>39700</v>
      </c>
      <c r="O40" s="7">
        <v>38500</v>
      </c>
      <c r="P40" s="2"/>
    </row>
    <row r="41" spans="1:16">
      <c r="A41" s="19" t="s">
        <v>54</v>
      </c>
      <c r="B41" s="20" t="s">
        <v>55</v>
      </c>
      <c r="C41" s="7">
        <v>5065900</v>
      </c>
      <c r="D41" s="7">
        <v>14500</v>
      </c>
      <c r="E41" s="7">
        <v>364060</v>
      </c>
      <c r="F41" s="7">
        <v>47400</v>
      </c>
      <c r="G41" s="7">
        <v>147900</v>
      </c>
      <c r="H41" s="7">
        <v>122400</v>
      </c>
      <c r="I41" s="7">
        <v>1045508</v>
      </c>
      <c r="J41" s="7">
        <v>183600</v>
      </c>
      <c r="K41" s="7">
        <v>110000</v>
      </c>
      <c r="L41" s="7">
        <v>5500</v>
      </c>
      <c r="M41" s="7">
        <v>3500</v>
      </c>
      <c r="N41" s="7">
        <v>65490</v>
      </c>
      <c r="O41" s="7">
        <v>18550</v>
      </c>
      <c r="P41" s="2"/>
    </row>
    <row r="42" spans="1:16">
      <c r="A42" s="19" t="s">
        <v>56</v>
      </c>
      <c r="B42" s="20" t="s">
        <v>57</v>
      </c>
      <c r="C42" s="21"/>
      <c r="D42" s="7">
        <v>23900</v>
      </c>
      <c r="E42" s="7">
        <v>18800</v>
      </c>
      <c r="F42" s="7">
        <v>19000</v>
      </c>
      <c r="G42" s="7">
        <v>91100</v>
      </c>
      <c r="H42" s="7">
        <v>266600</v>
      </c>
      <c r="I42" s="7">
        <v>656000</v>
      </c>
      <c r="J42" s="7">
        <v>46000</v>
      </c>
      <c r="K42" s="7">
        <v>10000</v>
      </c>
      <c r="L42" s="7">
        <v>14500</v>
      </c>
      <c r="M42" s="7">
        <v>4000</v>
      </c>
      <c r="N42" s="7">
        <v>22000</v>
      </c>
      <c r="O42" s="7">
        <v>132800</v>
      </c>
      <c r="P42" s="2"/>
    </row>
    <row r="43" spans="1:16">
      <c r="A43" s="19" t="s">
        <v>58</v>
      </c>
      <c r="B43" s="20" t="s">
        <v>59</v>
      </c>
      <c r="C43" s="7">
        <v>1550000</v>
      </c>
      <c r="D43" s="7">
        <v>2580000</v>
      </c>
      <c r="E43" s="7">
        <v>2691200</v>
      </c>
      <c r="F43" s="7">
        <v>968800</v>
      </c>
      <c r="G43" s="7">
        <v>1421300</v>
      </c>
      <c r="H43" s="7">
        <v>503200</v>
      </c>
      <c r="I43" s="7">
        <v>2452100</v>
      </c>
      <c r="J43" s="7">
        <v>2181300</v>
      </c>
      <c r="K43" s="7">
        <v>3417500</v>
      </c>
      <c r="L43" s="7">
        <v>350000</v>
      </c>
      <c r="M43" s="7">
        <v>100000</v>
      </c>
      <c r="N43" s="7">
        <v>432000</v>
      </c>
      <c r="O43" s="7">
        <v>1580600</v>
      </c>
      <c r="P43" s="2"/>
    </row>
    <row r="44" spans="1:16">
      <c r="A44" s="19" t="s">
        <v>60</v>
      </c>
      <c r="B44" s="20" t="s">
        <v>61</v>
      </c>
      <c r="C44" s="7">
        <v>0</v>
      </c>
      <c r="D44" s="7">
        <v>0</v>
      </c>
      <c r="E44" s="7">
        <v>614900</v>
      </c>
      <c r="F44" s="21"/>
      <c r="G44" s="7">
        <v>49700</v>
      </c>
      <c r="H44" s="7">
        <v>2871200</v>
      </c>
      <c r="I44" s="7">
        <v>14942500</v>
      </c>
      <c r="J44" s="21"/>
      <c r="K44" s="7">
        <v>40000</v>
      </c>
      <c r="L44" s="21"/>
      <c r="M44" s="21"/>
      <c r="N44" s="7">
        <v>320000</v>
      </c>
      <c r="O44" s="7">
        <v>276000</v>
      </c>
      <c r="P44" s="2"/>
    </row>
    <row r="45" spans="1:16">
      <c r="A45" s="19" t="s">
        <v>62</v>
      </c>
      <c r="B45" s="20" t="s">
        <v>63</v>
      </c>
      <c r="C45" s="21"/>
      <c r="D45" s="7"/>
      <c r="E45" s="2"/>
      <c r="F45" s="2"/>
      <c r="G45" s="2"/>
      <c r="H45" s="2"/>
      <c r="I45" s="7">
        <v>19908000</v>
      </c>
      <c r="J45" s="2"/>
      <c r="K45" s="2"/>
      <c r="L45" s="2"/>
      <c r="M45" s="2"/>
      <c r="N45" s="2"/>
      <c r="O45" s="2"/>
      <c r="P45" s="2"/>
    </row>
    <row r="46" spans="1:16">
      <c r="A46" s="19" t="s">
        <v>64</v>
      </c>
      <c r="B46" s="20" t="s">
        <v>65</v>
      </c>
      <c r="C46" s="22"/>
      <c r="D46" s="23"/>
      <c r="E46" s="24"/>
      <c r="F46" s="24"/>
      <c r="G46" s="24"/>
      <c r="H46" s="24"/>
      <c r="I46" s="22">
        <v>3823100</v>
      </c>
      <c r="J46" s="24"/>
      <c r="K46" s="24"/>
      <c r="L46" s="24"/>
      <c r="M46" s="24"/>
      <c r="N46" s="24"/>
      <c r="O46" s="24"/>
      <c r="P46" s="2"/>
    </row>
    <row r="47" spans="1:16">
      <c r="B47" s="2"/>
      <c r="C47" s="2">
        <v>6615900</v>
      </c>
      <c r="D47" s="2">
        <v>4217982</v>
      </c>
      <c r="E47" s="2">
        <v>4153760</v>
      </c>
      <c r="F47" s="2">
        <v>1077100</v>
      </c>
      <c r="G47" s="2">
        <v>1990800</v>
      </c>
      <c r="H47" s="2">
        <v>5347700</v>
      </c>
      <c r="I47" s="2">
        <v>45112858</v>
      </c>
      <c r="J47" s="2">
        <v>2576400</v>
      </c>
      <c r="K47" s="2">
        <v>3677500</v>
      </c>
      <c r="L47" s="2">
        <v>375000</v>
      </c>
      <c r="M47" s="2">
        <v>111500</v>
      </c>
      <c r="N47" s="2">
        <v>883690</v>
      </c>
      <c r="O47" s="2">
        <v>2046450</v>
      </c>
      <c r="P47" s="2"/>
    </row>
    <row r="48" spans="1:1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>
      <c r="B49" s="20" t="s">
        <v>31</v>
      </c>
      <c r="C49" s="25"/>
      <c r="D49" s="24">
        <v>15107560.299799999</v>
      </c>
      <c r="E49" s="24">
        <v>18628877.413258005</v>
      </c>
      <c r="F49" s="24">
        <v>10139656.558149999</v>
      </c>
      <c r="G49" s="24">
        <v>33008355.961600002</v>
      </c>
      <c r="H49" s="24">
        <v>60216628.795100026</v>
      </c>
      <c r="I49" s="24">
        <v>237188526.4804118</v>
      </c>
      <c r="J49" s="24">
        <v>17970619.875957999</v>
      </c>
      <c r="K49" s="24">
        <v>13748929.2336</v>
      </c>
      <c r="L49" s="24">
        <v>3224888.1122000003</v>
      </c>
      <c r="M49" s="24">
        <v>1072800.2555</v>
      </c>
      <c r="N49" s="24">
        <v>5801329.9853999997</v>
      </c>
      <c r="O49" s="24">
        <v>13163196.292199999</v>
      </c>
      <c r="P49" s="24">
        <v>429271369.26317799</v>
      </c>
    </row>
    <row r="50" spans="2:1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2:16">
      <c r="B51" s="20" t="s">
        <v>66</v>
      </c>
      <c r="C51" s="2"/>
      <c r="D51" s="2">
        <v>10889578.299799999</v>
      </c>
      <c r="E51" s="2">
        <v>14475117.413258005</v>
      </c>
      <c r="F51" s="2">
        <v>9062556.558149999</v>
      </c>
      <c r="G51" s="2">
        <v>31017555.961600002</v>
      </c>
      <c r="H51" s="2">
        <v>54868928.795100026</v>
      </c>
      <c r="I51" s="2">
        <v>192075668.4804118</v>
      </c>
      <c r="J51" s="2">
        <v>15394219.875957999</v>
      </c>
      <c r="K51" s="2">
        <v>10071429.2336</v>
      </c>
      <c r="L51" s="2">
        <v>2849888.1122000003</v>
      </c>
      <c r="M51" s="2">
        <v>961300.25549999997</v>
      </c>
      <c r="N51" s="2">
        <v>4917639.9853999997</v>
      </c>
      <c r="O51" s="2">
        <v>11116746.292199999</v>
      </c>
      <c r="P51" s="2">
        <v>357700629.26317799</v>
      </c>
    </row>
    <row r="52" spans="2:1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2:1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2:1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2:1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2:1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2:1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2:1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2:1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2:1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2:1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2:1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2:1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2:1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2:1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2:1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2:1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2:1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2:1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2:1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2:1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2:1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2:1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2:1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2:1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2:1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2:1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2:1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2:1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2:1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2:1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2:1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2:1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2:1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2:1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2:1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2:1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2:1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2:1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2:1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2:1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2:1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2:1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2:1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2:1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2:1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2:1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2:1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2:1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2:1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2:1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2:1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2:1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2:1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2:1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2:1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2:1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2:1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2:1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2:1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2:1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2:1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2:1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2:1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2:1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2:1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2:1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2:1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2:1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2:1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2:1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121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5.28515625" style="2" bestFit="1" customWidth="1"/>
    <col min="5" max="5" width="2.7109375" style="1" customWidth="1"/>
    <col min="6" max="6" width="13.28515625" style="8" bestFit="1" customWidth="1"/>
    <col min="7" max="7" width="15" style="8" bestFit="1" customWidth="1"/>
    <col min="8" max="8" width="2.7109375" style="1" customWidth="1"/>
    <col min="9" max="11" width="7" style="1" bestFit="1" customWidth="1"/>
    <col min="12" max="12" width="2.8554687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9">
      <c r="A1" s="1" t="s">
        <v>68</v>
      </c>
      <c r="F1" s="43" t="s">
        <v>1</v>
      </c>
      <c r="G1" s="43"/>
      <c r="M1" s="44" t="s">
        <v>2</v>
      </c>
      <c r="N1" s="44"/>
      <c r="P1" s="44" t="s">
        <v>3</v>
      </c>
      <c r="Q1" s="44"/>
      <c r="R1" s="44"/>
    </row>
    <row r="2" spans="1:19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  <c r="M2" s="5" t="s">
        <v>10</v>
      </c>
      <c r="N2" s="5" t="s">
        <v>11</v>
      </c>
      <c r="P2" s="5" t="s">
        <v>12</v>
      </c>
      <c r="Q2" s="5" t="s">
        <v>10</v>
      </c>
      <c r="R2" s="5" t="s">
        <v>11</v>
      </c>
      <c r="S2" s="5" t="s">
        <v>13</v>
      </c>
    </row>
    <row r="3" spans="1:19" ht="15" customHeight="1">
      <c r="A3" s="26" t="s">
        <v>14</v>
      </c>
      <c r="B3" s="27">
        <v>5360636</v>
      </c>
      <c r="C3" s="27">
        <v>6095915</v>
      </c>
      <c r="D3" s="27">
        <v>6236462</v>
      </c>
      <c r="F3" s="2">
        <f>C3-B3</f>
        <v>735279</v>
      </c>
      <c r="G3" s="2">
        <f>D3-C3</f>
        <v>140547</v>
      </c>
      <c r="I3" s="8">
        <f t="shared" ref="I3:K14" si="0">B3/1000000</f>
        <v>5.3606360000000004</v>
      </c>
      <c r="J3" s="8">
        <f t="shared" si="0"/>
        <v>6.0959149999999998</v>
      </c>
      <c r="K3" s="8">
        <f t="shared" si="0"/>
        <v>6.2364620000000004</v>
      </c>
      <c r="M3" s="9">
        <f t="shared" ref="M3:N15" si="1">(J3-I3)/I3</f>
        <v>0.13716264264165656</v>
      </c>
      <c r="N3" s="9">
        <f t="shared" si="1"/>
        <v>2.305593171820812E-2</v>
      </c>
      <c r="P3" s="1">
        <v>39</v>
      </c>
      <c r="Q3" s="10">
        <v>41</v>
      </c>
      <c r="R3" s="10">
        <v>41</v>
      </c>
      <c r="S3" s="1">
        <f>Q3-P3</f>
        <v>2</v>
      </c>
    </row>
    <row r="4" spans="1:19" ht="15" customHeight="1">
      <c r="A4" s="26" t="s">
        <v>15</v>
      </c>
      <c r="B4" s="27">
        <v>5687023</v>
      </c>
      <c r="C4" s="27">
        <v>6058446.2400000002</v>
      </c>
      <c r="D4" s="27">
        <v>6242648.0200000005</v>
      </c>
      <c r="F4" s="2">
        <f t="shared" ref="F4:G14" si="2">C4-B4</f>
        <v>371423.24000000022</v>
      </c>
      <c r="G4" s="2">
        <f t="shared" si="2"/>
        <v>184201.78000000026</v>
      </c>
      <c r="I4" s="8">
        <f t="shared" si="0"/>
        <v>5.6870229999999999</v>
      </c>
      <c r="J4" s="8">
        <f t="shared" si="0"/>
        <v>6.0584462400000003</v>
      </c>
      <c r="K4" s="8">
        <f t="shared" si="0"/>
        <v>6.2426480200000007</v>
      </c>
      <c r="M4" s="9">
        <f t="shared" si="1"/>
        <v>6.5310662538203265E-2</v>
      </c>
      <c r="N4" s="9">
        <f t="shared" si="1"/>
        <v>3.0404128831553422E-2</v>
      </c>
      <c r="P4" s="1">
        <v>47</v>
      </c>
      <c r="Q4" s="10">
        <v>47.7</v>
      </c>
      <c r="R4" s="10">
        <v>47.7</v>
      </c>
      <c r="S4" s="1">
        <f t="shared" ref="S4:S14" si="3">Q4-P4</f>
        <v>0.70000000000000284</v>
      </c>
    </row>
    <row r="5" spans="1:19" ht="15" customHeight="1">
      <c r="A5" s="26" t="s">
        <v>16</v>
      </c>
      <c r="B5" s="27">
        <v>4845741</v>
      </c>
      <c r="C5" s="27">
        <v>5062695.3</v>
      </c>
      <c r="D5" s="27">
        <v>5245623.5</v>
      </c>
      <c r="F5" s="2">
        <f t="shared" si="2"/>
        <v>216954.29999999981</v>
      </c>
      <c r="G5" s="2">
        <f t="shared" si="2"/>
        <v>182928.20000000019</v>
      </c>
      <c r="I5" s="8">
        <f t="shared" si="0"/>
        <v>4.8457410000000003</v>
      </c>
      <c r="J5" s="8">
        <f t="shared" si="0"/>
        <v>5.0626952999999997</v>
      </c>
      <c r="K5" s="8">
        <f t="shared" si="0"/>
        <v>5.2456234999999998</v>
      </c>
      <c r="M5" s="9">
        <f t="shared" si="1"/>
        <v>4.4772161780829677E-2</v>
      </c>
      <c r="N5" s="9">
        <f t="shared" si="1"/>
        <v>3.6132571517784234E-2</v>
      </c>
      <c r="P5" s="1">
        <v>46</v>
      </c>
      <c r="Q5" s="10">
        <v>46</v>
      </c>
      <c r="R5" s="10">
        <v>46</v>
      </c>
      <c r="S5" s="1">
        <f t="shared" si="3"/>
        <v>0</v>
      </c>
    </row>
    <row r="6" spans="1:19" ht="15" customHeight="1">
      <c r="A6" s="26" t="s">
        <v>17</v>
      </c>
      <c r="B6" s="27">
        <v>14935937</v>
      </c>
      <c r="C6" s="27">
        <v>17073389</v>
      </c>
      <c r="D6" s="27">
        <v>17413504</v>
      </c>
      <c r="F6" s="2">
        <f t="shared" si="2"/>
        <v>2137452</v>
      </c>
      <c r="G6" s="2">
        <f t="shared" si="2"/>
        <v>340115</v>
      </c>
      <c r="I6" s="8">
        <f t="shared" si="0"/>
        <v>14.935936999999999</v>
      </c>
      <c r="J6" s="8">
        <f t="shared" si="0"/>
        <v>17.073388999999999</v>
      </c>
      <c r="K6" s="8">
        <f t="shared" si="0"/>
        <v>17.413504</v>
      </c>
      <c r="M6" s="9">
        <f t="shared" si="1"/>
        <v>0.14310799516628919</v>
      </c>
      <c r="N6" s="9">
        <f t="shared" si="1"/>
        <v>1.9920766755797625E-2</v>
      </c>
      <c r="P6" s="1">
        <v>372</v>
      </c>
      <c r="Q6" s="10">
        <v>371</v>
      </c>
      <c r="R6" s="10">
        <v>371</v>
      </c>
      <c r="S6" s="1">
        <f t="shared" si="3"/>
        <v>-1</v>
      </c>
    </row>
    <row r="7" spans="1:19" ht="15" customHeight="1">
      <c r="A7" s="26" t="s">
        <v>18</v>
      </c>
      <c r="B7" s="27">
        <v>24757816</v>
      </c>
      <c r="C7" s="27">
        <v>25624474</v>
      </c>
      <c r="D7" s="27">
        <v>26102819</v>
      </c>
      <c r="F7" s="2">
        <f t="shared" si="2"/>
        <v>866658</v>
      </c>
      <c r="G7" s="2">
        <f t="shared" si="2"/>
        <v>478345</v>
      </c>
      <c r="I7" s="8">
        <f t="shared" si="0"/>
        <v>24.757815999999998</v>
      </c>
      <c r="J7" s="8">
        <f t="shared" si="0"/>
        <v>25.624473999999999</v>
      </c>
      <c r="K7" s="8">
        <f t="shared" si="0"/>
        <v>26.102819</v>
      </c>
      <c r="M7" s="9">
        <f t="shared" si="1"/>
        <v>3.50054302043444E-2</v>
      </c>
      <c r="N7" s="9">
        <f t="shared" si="1"/>
        <v>1.8667505135910339E-2</v>
      </c>
      <c r="P7" s="1">
        <v>241</v>
      </c>
      <c r="Q7" s="10">
        <v>241</v>
      </c>
      <c r="R7" s="10">
        <v>241</v>
      </c>
      <c r="S7" s="1">
        <f t="shared" si="3"/>
        <v>0</v>
      </c>
    </row>
    <row r="8" spans="1:19" ht="15" customHeight="1">
      <c r="A8" s="26" t="s">
        <v>19</v>
      </c>
      <c r="B8" s="27">
        <v>80852358</v>
      </c>
      <c r="C8" s="27">
        <v>83356693.600000024</v>
      </c>
      <c r="D8" s="27">
        <v>85759634.049999982</v>
      </c>
      <c r="F8" s="2">
        <f t="shared" si="2"/>
        <v>2504335.6000000238</v>
      </c>
      <c r="G8" s="2">
        <f t="shared" si="2"/>
        <v>2402940.4499999583</v>
      </c>
      <c r="I8" s="8">
        <f t="shared" si="0"/>
        <v>80.852357999999995</v>
      </c>
      <c r="J8" s="8">
        <f t="shared" si="0"/>
        <v>83.356693600000028</v>
      </c>
      <c r="K8" s="8">
        <f t="shared" si="0"/>
        <v>85.759634049999988</v>
      </c>
      <c r="M8" s="9">
        <f t="shared" si="1"/>
        <v>3.0974181359064792E-2</v>
      </c>
      <c r="N8" s="9">
        <f t="shared" si="1"/>
        <v>2.8827204465796605E-2</v>
      </c>
      <c r="P8" s="1">
        <v>946</v>
      </c>
      <c r="Q8" s="10">
        <v>949</v>
      </c>
      <c r="R8" s="10">
        <v>949</v>
      </c>
      <c r="S8" s="1">
        <f t="shared" si="3"/>
        <v>3</v>
      </c>
    </row>
    <row r="9" spans="1:19" ht="15" customHeight="1">
      <c r="A9" s="26" t="s">
        <v>20</v>
      </c>
      <c r="B9" s="27">
        <v>7856098</v>
      </c>
      <c r="C9" s="27">
        <v>8577942.9400000013</v>
      </c>
      <c r="D9" s="27">
        <v>8696911.0199999996</v>
      </c>
      <c r="F9" s="2">
        <f t="shared" si="2"/>
        <v>721844.94000000134</v>
      </c>
      <c r="G9" s="2">
        <f t="shared" si="2"/>
        <v>118968.07999999821</v>
      </c>
      <c r="I9" s="8">
        <f t="shared" si="0"/>
        <v>7.8560980000000002</v>
      </c>
      <c r="J9" s="8">
        <f t="shared" si="0"/>
        <v>8.5779429400000016</v>
      </c>
      <c r="K9" s="8">
        <f t="shared" si="0"/>
        <v>8.6969110199999999</v>
      </c>
      <c r="M9" s="9">
        <f t="shared" si="1"/>
        <v>9.1883393002480537E-2</v>
      </c>
      <c r="N9" s="9">
        <f t="shared" si="1"/>
        <v>1.386906870704812E-2</v>
      </c>
      <c r="P9" s="1">
        <v>69</v>
      </c>
      <c r="Q9" s="10">
        <v>68</v>
      </c>
      <c r="R9" s="10">
        <v>68</v>
      </c>
      <c r="S9" s="1">
        <f t="shared" si="3"/>
        <v>-1</v>
      </c>
    </row>
    <row r="10" spans="1:19" ht="15" customHeight="1">
      <c r="A10" s="26" t="s">
        <v>21</v>
      </c>
      <c r="B10" s="27">
        <v>5332926</v>
      </c>
      <c r="C10" s="27">
        <v>5478438</v>
      </c>
      <c r="D10" s="27">
        <v>5601184</v>
      </c>
      <c r="F10" s="2">
        <f t="shared" si="2"/>
        <v>145512</v>
      </c>
      <c r="G10" s="2">
        <f t="shared" si="2"/>
        <v>122746</v>
      </c>
      <c r="I10" s="8">
        <f t="shared" si="0"/>
        <v>5.3329259999999996</v>
      </c>
      <c r="J10" s="8">
        <f t="shared" si="0"/>
        <v>5.4784379999999997</v>
      </c>
      <c r="K10" s="8">
        <f t="shared" si="0"/>
        <v>5.6011839999999999</v>
      </c>
      <c r="M10" s="9">
        <f t="shared" si="1"/>
        <v>2.7285583936473165E-2</v>
      </c>
      <c r="N10" s="9">
        <f t="shared" si="1"/>
        <v>2.2405291435259513E-2</v>
      </c>
      <c r="P10" s="1">
        <v>34</v>
      </c>
      <c r="Q10" s="10">
        <v>36</v>
      </c>
      <c r="R10" s="10">
        <v>36</v>
      </c>
      <c r="S10" s="1">
        <f t="shared" si="3"/>
        <v>2</v>
      </c>
    </row>
    <row r="11" spans="1:19" ht="15" customHeight="1">
      <c r="A11" s="26" t="s">
        <v>22</v>
      </c>
      <c r="B11" s="27">
        <v>1467946</v>
      </c>
      <c r="C11" s="27">
        <v>1597835</v>
      </c>
      <c r="D11" s="27">
        <v>1647418</v>
      </c>
      <c r="F11" s="2">
        <f t="shared" si="2"/>
        <v>129889</v>
      </c>
      <c r="G11" s="2">
        <f t="shared" si="2"/>
        <v>49583</v>
      </c>
      <c r="I11" s="8">
        <f t="shared" si="0"/>
        <v>1.467946</v>
      </c>
      <c r="J11" s="8">
        <f t="shared" si="0"/>
        <v>1.5978349999999999</v>
      </c>
      <c r="K11" s="8">
        <f t="shared" si="0"/>
        <v>1.647418</v>
      </c>
      <c r="M11" s="9">
        <f t="shared" si="1"/>
        <v>8.848350007425336E-2</v>
      </c>
      <c r="N11" s="9">
        <f t="shared" si="1"/>
        <v>3.1031364314838616E-2</v>
      </c>
      <c r="P11" s="1">
        <v>12</v>
      </c>
      <c r="Q11" s="10">
        <v>12</v>
      </c>
      <c r="R11" s="10">
        <v>12</v>
      </c>
      <c r="S11" s="1">
        <f t="shared" si="3"/>
        <v>0</v>
      </c>
    </row>
    <row r="12" spans="1:19" ht="15" customHeight="1">
      <c r="A12" s="26" t="s">
        <v>23</v>
      </c>
      <c r="B12" s="27">
        <v>353307</v>
      </c>
      <c r="C12" s="27">
        <v>545834</v>
      </c>
      <c r="D12" s="27">
        <v>551295</v>
      </c>
      <c r="F12" s="2">
        <f t="shared" si="2"/>
        <v>192527</v>
      </c>
      <c r="G12" s="2">
        <f t="shared" si="2"/>
        <v>5461</v>
      </c>
      <c r="I12" s="8">
        <f t="shared" si="0"/>
        <v>0.35330699999999998</v>
      </c>
      <c r="J12" s="8">
        <f t="shared" si="0"/>
        <v>0.54583400000000004</v>
      </c>
      <c r="K12" s="8">
        <f t="shared" si="0"/>
        <v>0.55129499999999998</v>
      </c>
      <c r="M12" s="9">
        <f t="shared" si="1"/>
        <v>0.54492834843351556</v>
      </c>
      <c r="N12" s="9">
        <f t="shared" si="1"/>
        <v>1.000487327649054E-2</v>
      </c>
      <c r="P12" s="1">
        <v>2</v>
      </c>
      <c r="Q12" s="10">
        <v>4</v>
      </c>
      <c r="R12" s="10">
        <v>4</v>
      </c>
      <c r="S12" s="1">
        <f t="shared" si="3"/>
        <v>2</v>
      </c>
    </row>
    <row r="13" spans="1:19" ht="15" customHeight="1">
      <c r="A13" s="26" t="s">
        <v>24</v>
      </c>
      <c r="B13" s="27">
        <v>2328065</v>
      </c>
      <c r="C13" s="27">
        <v>2602929</v>
      </c>
      <c r="D13" s="27">
        <v>2661926</v>
      </c>
      <c r="F13" s="2">
        <f t="shared" si="2"/>
        <v>274864</v>
      </c>
      <c r="G13" s="2">
        <f t="shared" si="2"/>
        <v>58997</v>
      </c>
      <c r="I13" s="8">
        <f t="shared" si="0"/>
        <v>2.3280650000000001</v>
      </c>
      <c r="J13" s="8">
        <f t="shared" si="0"/>
        <v>2.602929</v>
      </c>
      <c r="K13" s="8">
        <f t="shared" si="0"/>
        <v>2.6619259999999998</v>
      </c>
      <c r="M13" s="9">
        <f t="shared" si="1"/>
        <v>0.11806543202187224</v>
      </c>
      <c r="N13" s="9">
        <f t="shared" si="1"/>
        <v>2.2665620153296439E-2</v>
      </c>
      <c r="P13" s="1">
        <v>31</v>
      </c>
      <c r="Q13" s="10">
        <v>28</v>
      </c>
      <c r="R13" s="10">
        <v>28</v>
      </c>
      <c r="S13" s="1">
        <f t="shared" si="3"/>
        <v>-3</v>
      </c>
    </row>
    <row r="14" spans="1:19" ht="15" customHeight="1">
      <c r="A14" s="26" t="s">
        <v>25</v>
      </c>
      <c r="B14" s="27">
        <v>4894209</v>
      </c>
      <c r="C14" s="27">
        <v>5039908</v>
      </c>
      <c r="D14" s="27">
        <v>5119818</v>
      </c>
      <c r="F14" s="2">
        <f t="shared" si="2"/>
        <v>145699</v>
      </c>
      <c r="G14" s="2">
        <f t="shared" si="2"/>
        <v>79910</v>
      </c>
      <c r="I14" s="8">
        <f t="shared" si="0"/>
        <v>4.894209</v>
      </c>
      <c r="J14" s="8">
        <f t="shared" si="0"/>
        <v>5.0399079999999996</v>
      </c>
      <c r="K14" s="8">
        <f t="shared" si="0"/>
        <v>5.1198180000000004</v>
      </c>
      <c r="M14" s="9">
        <f t="shared" si="1"/>
        <v>2.9769672688681578E-2</v>
      </c>
      <c r="N14" s="9">
        <f t="shared" si="1"/>
        <v>1.5855448155006165E-2</v>
      </c>
      <c r="P14" s="1">
        <v>42</v>
      </c>
      <c r="Q14" s="10">
        <v>42</v>
      </c>
      <c r="R14" s="10">
        <v>41</v>
      </c>
      <c r="S14" s="1">
        <f t="shared" si="3"/>
        <v>0</v>
      </c>
    </row>
    <row r="15" spans="1:19">
      <c r="B15" s="11">
        <f t="shared" ref="B15:D15" si="4">SUM(B3:B14)</f>
        <v>158672062</v>
      </c>
      <c r="C15" s="11">
        <f t="shared" si="4"/>
        <v>167114500.08000001</v>
      </c>
      <c r="D15" s="11">
        <f t="shared" si="4"/>
        <v>171279242.59</v>
      </c>
      <c r="F15" s="11">
        <f t="shared" ref="F15:G15" si="5">SUM(F3:F14)</f>
        <v>8442438.0800000243</v>
      </c>
      <c r="G15" s="11">
        <f t="shared" si="5"/>
        <v>4164742.5099999569</v>
      </c>
      <c r="I15" s="28">
        <f t="shared" ref="I15:K15" si="6">SUM(I3:I14)</f>
        <v>158.67206199999998</v>
      </c>
      <c r="J15" s="28">
        <f t="shared" si="6"/>
        <v>167.11450008000006</v>
      </c>
      <c r="K15" s="28">
        <f t="shared" si="6"/>
        <v>171.27924258999997</v>
      </c>
      <c r="M15" s="29">
        <f t="shared" si="1"/>
        <v>5.3206834105427293E-2</v>
      </c>
      <c r="N15" s="29">
        <f t="shared" si="1"/>
        <v>2.4921491001715534E-2</v>
      </c>
      <c r="P15" s="11">
        <f>SUM(P3:P14)</f>
        <v>1881</v>
      </c>
      <c r="Q15" s="11">
        <f t="shared" ref="Q15:S15" si="7">SUM(Q3:Q14)</f>
        <v>1885.7</v>
      </c>
      <c r="R15" s="11">
        <f t="shared" si="7"/>
        <v>1884.7</v>
      </c>
      <c r="S15" s="11">
        <f t="shared" si="7"/>
        <v>4.7000000000000028</v>
      </c>
    </row>
    <row r="18" spans="1:14">
      <c r="A18" s="1" t="s">
        <v>26</v>
      </c>
      <c r="M18" s="44" t="s">
        <v>2</v>
      </c>
      <c r="N18" s="44"/>
    </row>
    <row r="19" spans="1:14">
      <c r="A19" s="30" t="s">
        <v>4</v>
      </c>
      <c r="B19" s="30" t="s">
        <v>5</v>
      </c>
      <c r="C19" s="30" t="s">
        <v>6</v>
      </c>
      <c r="D19" s="30" t="s">
        <v>7</v>
      </c>
      <c r="F19" s="4" t="s">
        <v>8</v>
      </c>
      <c r="G19" s="4" t="s">
        <v>9</v>
      </c>
      <c r="M19" s="5" t="s">
        <v>10</v>
      </c>
      <c r="N19" s="5" t="s">
        <v>11</v>
      </c>
    </row>
    <row r="20" spans="1:14">
      <c r="A20" s="31" t="s">
        <v>14</v>
      </c>
      <c r="B20" s="32">
        <v>3152447</v>
      </c>
      <c r="C20" s="32">
        <v>4140622.3020000001</v>
      </c>
      <c r="D20" s="32">
        <v>4386420.7397999996</v>
      </c>
      <c r="F20" s="2">
        <f t="shared" ref="F20:G31" si="8">C20-B20</f>
        <v>988175.30200000014</v>
      </c>
      <c r="G20" s="2">
        <f t="shared" si="8"/>
        <v>245798.43779999949</v>
      </c>
      <c r="I20" s="8">
        <f t="shared" ref="I20:K31" si="9">B20/1000000</f>
        <v>3.152447</v>
      </c>
      <c r="J20" s="8">
        <f t="shared" si="9"/>
        <v>4.1406223019999997</v>
      </c>
      <c r="K20" s="8">
        <f t="shared" si="9"/>
        <v>4.3864207397999992</v>
      </c>
      <c r="M20" s="9">
        <f t="shared" ref="M20:N32" si="10">(J20-I20)/I20</f>
        <v>0.31346293910730288</v>
      </c>
      <c r="N20" s="9">
        <f t="shared" si="10"/>
        <v>5.9362680262161127E-2</v>
      </c>
    </row>
    <row r="21" spans="1:14">
      <c r="A21" s="31" t="s">
        <v>15</v>
      </c>
      <c r="B21" s="32">
        <v>3350120</v>
      </c>
      <c r="C21" s="32">
        <v>4124012.907712</v>
      </c>
      <c r="D21" s="32">
        <v>4398969.3932579998</v>
      </c>
      <c r="F21" s="2">
        <f t="shared" si="8"/>
        <v>773892.90771199996</v>
      </c>
      <c r="G21" s="2">
        <f t="shared" si="8"/>
        <v>274956.48554599984</v>
      </c>
      <c r="I21" s="8">
        <f t="shared" si="9"/>
        <v>3.35012</v>
      </c>
      <c r="J21" s="8">
        <f t="shared" si="9"/>
        <v>4.1240129077120002</v>
      </c>
      <c r="K21" s="8">
        <f t="shared" si="9"/>
        <v>4.3989693932579996</v>
      </c>
      <c r="M21" s="9">
        <f t="shared" si="10"/>
        <v>0.23100453348297978</v>
      </c>
      <c r="N21" s="9">
        <f t="shared" si="10"/>
        <v>6.6672072008267566E-2</v>
      </c>
    </row>
    <row r="22" spans="1:14">
      <c r="A22" s="31" t="s">
        <v>16</v>
      </c>
      <c r="B22" s="32">
        <v>2855753</v>
      </c>
      <c r="C22" s="32">
        <v>3436783.836306667</v>
      </c>
      <c r="D22" s="32">
        <v>3687383.0581500004</v>
      </c>
      <c r="F22" s="2">
        <f t="shared" si="8"/>
        <v>581030.83630666696</v>
      </c>
      <c r="G22" s="2">
        <f t="shared" si="8"/>
        <v>250599.22184333345</v>
      </c>
      <c r="I22" s="8">
        <f t="shared" si="9"/>
        <v>2.855753</v>
      </c>
      <c r="J22" s="8">
        <f t="shared" si="9"/>
        <v>3.4367838363066672</v>
      </c>
      <c r="K22" s="8">
        <f t="shared" si="9"/>
        <v>3.6873830581500004</v>
      </c>
      <c r="M22" s="9">
        <f t="shared" si="10"/>
        <v>0.20345976571036331</v>
      </c>
      <c r="N22" s="9">
        <f t="shared" si="10"/>
        <v>7.2916783184315492E-2</v>
      </c>
    </row>
    <row r="23" spans="1:14">
      <c r="A23" s="31" t="s">
        <v>17</v>
      </c>
      <c r="B23" s="32">
        <v>8776876</v>
      </c>
      <c r="C23" s="32">
        <v>11589416.453200003</v>
      </c>
      <c r="D23" s="32">
        <v>12239951.961600004</v>
      </c>
      <c r="F23" s="2">
        <f t="shared" si="8"/>
        <v>2812540.4532000031</v>
      </c>
      <c r="G23" s="2">
        <f t="shared" si="8"/>
        <v>650535.50840000063</v>
      </c>
      <c r="I23" s="8">
        <f t="shared" si="9"/>
        <v>8.7768759999999997</v>
      </c>
      <c r="J23" s="8">
        <f t="shared" si="9"/>
        <v>11.589416453200004</v>
      </c>
      <c r="K23" s="8">
        <f t="shared" si="9"/>
        <v>12.239951961600005</v>
      </c>
      <c r="M23" s="9">
        <f t="shared" si="10"/>
        <v>0.32044892205381553</v>
      </c>
      <c r="N23" s="9">
        <f t="shared" si="10"/>
        <v>5.613186056666198E-2</v>
      </c>
    </row>
    <row r="24" spans="1:14">
      <c r="A24" s="31" t="s">
        <v>18</v>
      </c>
      <c r="B24" s="32">
        <v>14658971</v>
      </c>
      <c r="C24" s="32">
        <v>17524086.791200005</v>
      </c>
      <c r="D24" s="32">
        <v>18481081.895099998</v>
      </c>
      <c r="F24" s="2">
        <f t="shared" si="8"/>
        <v>2865115.7912000045</v>
      </c>
      <c r="G24" s="2">
        <f t="shared" si="8"/>
        <v>956995.103899993</v>
      </c>
      <c r="I24" s="8">
        <f t="shared" si="9"/>
        <v>14.658970999999999</v>
      </c>
      <c r="J24" s="8">
        <f t="shared" si="9"/>
        <v>17.524086791200006</v>
      </c>
      <c r="K24" s="8">
        <f t="shared" si="9"/>
        <v>18.481081895099997</v>
      </c>
      <c r="M24" s="9">
        <f t="shared" si="10"/>
        <v>0.19545135816149758</v>
      </c>
      <c r="N24" s="9">
        <f t="shared" si="10"/>
        <v>5.4610269585092547E-2</v>
      </c>
    </row>
    <row r="25" spans="1:14">
      <c r="A25" s="31" t="s">
        <v>19</v>
      </c>
      <c r="B25" s="32">
        <v>49718931</v>
      </c>
      <c r="C25" s="32">
        <v>59425700.042346701</v>
      </c>
      <c r="D25" s="32">
        <v>63237968.813744992</v>
      </c>
      <c r="F25" s="2">
        <f t="shared" si="8"/>
        <v>9706769.042346701</v>
      </c>
      <c r="G25" s="2">
        <f t="shared" si="8"/>
        <v>3812268.771398291</v>
      </c>
      <c r="I25" s="8">
        <f t="shared" si="9"/>
        <v>49.718930999999998</v>
      </c>
      <c r="J25" s="8">
        <f t="shared" si="9"/>
        <v>59.425700042346698</v>
      </c>
      <c r="K25" s="8">
        <f t="shared" si="9"/>
        <v>63.237968813744992</v>
      </c>
      <c r="M25" s="9">
        <f t="shared" si="10"/>
        <v>0.19523285893549683</v>
      </c>
      <c r="N25" s="9">
        <f t="shared" si="10"/>
        <v>6.4151852963981487E-2</v>
      </c>
    </row>
    <row r="26" spans="1:14">
      <c r="A26" s="31" t="s">
        <v>20</v>
      </c>
      <c r="B26" s="32">
        <v>4652675</v>
      </c>
      <c r="C26" s="32">
        <v>5858457.8010053281</v>
      </c>
      <c r="D26" s="32">
        <v>6156169.9559580004</v>
      </c>
      <c r="F26" s="2">
        <f t="shared" si="8"/>
        <v>1205782.8010053281</v>
      </c>
      <c r="G26" s="2">
        <f t="shared" si="8"/>
        <v>297712.15495267231</v>
      </c>
      <c r="I26" s="8">
        <f t="shared" si="9"/>
        <v>4.6526750000000003</v>
      </c>
      <c r="J26" s="8">
        <f t="shared" si="9"/>
        <v>5.8584578010053283</v>
      </c>
      <c r="K26" s="8">
        <f t="shared" si="9"/>
        <v>6.1561699559580001</v>
      </c>
      <c r="M26" s="9">
        <f t="shared" si="10"/>
        <v>0.25915904313224714</v>
      </c>
      <c r="N26" s="9">
        <f t="shared" si="10"/>
        <v>5.0817495843630302E-2</v>
      </c>
    </row>
    <row r="27" spans="1:14">
      <c r="A27" s="31" t="s">
        <v>21</v>
      </c>
      <c r="B27" s="32">
        <v>3137730</v>
      </c>
      <c r="C27" s="32">
        <v>3723289.0477333302</v>
      </c>
      <c r="D27" s="32">
        <v>3941758.2335999999</v>
      </c>
      <c r="F27" s="2">
        <f t="shared" si="8"/>
        <v>585559.04773333017</v>
      </c>
      <c r="G27" s="2">
        <f t="shared" si="8"/>
        <v>218469.18586666975</v>
      </c>
      <c r="I27" s="8">
        <f t="shared" si="9"/>
        <v>3.1377299999999999</v>
      </c>
      <c r="J27" s="8">
        <f t="shared" si="9"/>
        <v>3.72328904773333</v>
      </c>
      <c r="K27" s="8">
        <f t="shared" si="9"/>
        <v>3.9417582335999999</v>
      </c>
      <c r="M27" s="9">
        <f t="shared" si="10"/>
        <v>0.18661868539782905</v>
      </c>
      <c r="N27" s="9">
        <f t="shared" si="10"/>
        <v>5.8676396880782029E-2</v>
      </c>
    </row>
    <row r="28" spans="1:14">
      <c r="A28" s="31" t="s">
        <v>22</v>
      </c>
      <c r="B28" s="32">
        <v>862616</v>
      </c>
      <c r="C28" s="32">
        <v>1084610.398</v>
      </c>
      <c r="D28" s="32">
        <v>1157970.1122000001</v>
      </c>
      <c r="F28" s="2">
        <f t="shared" si="8"/>
        <v>221994.39800000004</v>
      </c>
      <c r="G28" s="2">
        <f t="shared" si="8"/>
        <v>73359.714200000046</v>
      </c>
      <c r="I28" s="8">
        <f t="shared" si="9"/>
        <v>0.86261600000000005</v>
      </c>
      <c r="J28" s="8">
        <f t="shared" si="9"/>
        <v>1.0846103980000001</v>
      </c>
      <c r="K28" s="8">
        <f t="shared" si="9"/>
        <v>1.1579701122000001</v>
      </c>
      <c r="M28" s="9">
        <f t="shared" si="10"/>
        <v>0.25735019753864996</v>
      </c>
      <c r="N28" s="9">
        <f t="shared" si="10"/>
        <v>6.7636926895845578E-2</v>
      </c>
    </row>
    <row r="29" spans="1:14">
      <c r="A29" s="31" t="s">
        <v>23</v>
      </c>
      <c r="B29" s="32">
        <v>207617</v>
      </c>
      <c r="C29" s="32">
        <v>370512.11920000002</v>
      </c>
      <c r="D29" s="32">
        <v>387505.25550000003</v>
      </c>
      <c r="F29" s="2">
        <f t="shared" si="8"/>
        <v>162895.11920000002</v>
      </c>
      <c r="G29" s="2">
        <f t="shared" si="8"/>
        <v>16993.136300000013</v>
      </c>
      <c r="I29" s="8">
        <f t="shared" si="9"/>
        <v>0.207617</v>
      </c>
      <c r="J29" s="8">
        <f t="shared" si="9"/>
        <v>0.37051211919999999</v>
      </c>
      <c r="K29" s="8">
        <f t="shared" si="9"/>
        <v>0.38750525550000003</v>
      </c>
      <c r="M29" s="9">
        <f t="shared" si="10"/>
        <v>0.78459432127426942</v>
      </c>
      <c r="N29" s="9">
        <f t="shared" si="10"/>
        <v>4.586391488810454E-2</v>
      </c>
    </row>
    <row r="30" spans="1:14">
      <c r="A30" s="31" t="s">
        <v>24</v>
      </c>
      <c r="B30" s="32">
        <v>1368053</v>
      </c>
      <c r="C30" s="32">
        <v>1766868.2052</v>
      </c>
      <c r="D30" s="32">
        <v>1871067.7853999997</v>
      </c>
      <c r="F30" s="2">
        <f t="shared" si="8"/>
        <v>398815.20519999997</v>
      </c>
      <c r="G30" s="2">
        <f t="shared" si="8"/>
        <v>104199.58019999973</v>
      </c>
      <c r="I30" s="8">
        <f t="shared" si="9"/>
        <v>1.368053</v>
      </c>
      <c r="J30" s="8">
        <f t="shared" si="9"/>
        <v>1.7668682052</v>
      </c>
      <c r="K30" s="8">
        <f t="shared" si="9"/>
        <v>1.8710677853999997</v>
      </c>
      <c r="M30" s="9">
        <f t="shared" si="10"/>
        <v>0.29152028846835615</v>
      </c>
      <c r="N30" s="9">
        <f t="shared" si="10"/>
        <v>5.8974166773353036E-2</v>
      </c>
    </row>
    <row r="31" spans="1:14">
      <c r="A31" s="31" t="s">
        <v>25</v>
      </c>
      <c r="B31" s="32">
        <v>2876964</v>
      </c>
      <c r="C31" s="32">
        <v>3423895.2570666661</v>
      </c>
      <c r="D31" s="32">
        <v>3602328.2922</v>
      </c>
      <c r="F31" s="2">
        <f t="shared" si="8"/>
        <v>546931.25706666615</v>
      </c>
      <c r="G31" s="2">
        <f t="shared" si="8"/>
        <v>178433.03513333388</v>
      </c>
      <c r="I31" s="8">
        <f t="shared" si="9"/>
        <v>2.8769640000000001</v>
      </c>
      <c r="J31" s="8">
        <f t="shared" si="9"/>
        <v>3.4238952570666661</v>
      </c>
      <c r="K31" s="8">
        <f t="shared" si="9"/>
        <v>3.6023282922000002</v>
      </c>
      <c r="M31" s="9">
        <f t="shared" si="10"/>
        <v>0.19010709103995252</v>
      </c>
      <c r="N31" s="9">
        <f t="shared" si="10"/>
        <v>5.211404606056845E-2</v>
      </c>
    </row>
    <row r="32" spans="1:14">
      <c r="B32" s="11">
        <f t="shared" ref="B32:D32" si="11">SUM(B20:B31)</f>
        <v>95618753</v>
      </c>
      <c r="C32" s="11">
        <f t="shared" si="11"/>
        <v>116468255.16097072</v>
      </c>
      <c r="D32" s="11">
        <f t="shared" si="11"/>
        <v>123548575.49651101</v>
      </c>
      <c r="F32" s="11">
        <f t="shared" ref="F32:G32" si="12">SUM(F20:F31)</f>
        <v>20849502.160970703</v>
      </c>
      <c r="G32" s="11">
        <f t="shared" si="12"/>
        <v>7080320.3355402937</v>
      </c>
      <c r="I32" s="28">
        <f t="shared" ref="I32:K32" si="13">SUM(I20:I31)</f>
        <v>95.618753000000012</v>
      </c>
      <c r="J32" s="28">
        <f t="shared" si="13"/>
        <v>116.4682551609707</v>
      </c>
      <c r="K32" s="28">
        <f t="shared" si="13"/>
        <v>123.54857549651101</v>
      </c>
      <c r="M32" s="29">
        <f t="shared" si="10"/>
        <v>0.218048254205644</v>
      </c>
      <c r="N32" s="29">
        <f t="shared" si="10"/>
        <v>6.0791846892138984E-2</v>
      </c>
    </row>
    <row r="35" spans="1:14">
      <c r="A35" s="1" t="s">
        <v>27</v>
      </c>
      <c r="M35" s="44" t="s">
        <v>2</v>
      </c>
      <c r="N35" s="44"/>
    </row>
    <row r="36" spans="1:14">
      <c r="A36" s="33" t="s">
        <v>4</v>
      </c>
      <c r="B36" s="33" t="s">
        <v>5</v>
      </c>
      <c r="C36" s="33" t="s">
        <v>6</v>
      </c>
      <c r="D36" s="33" t="s">
        <v>7</v>
      </c>
      <c r="F36" s="4" t="s">
        <v>8</v>
      </c>
      <c r="G36" s="4" t="s">
        <v>9</v>
      </c>
      <c r="M36" s="5" t="s">
        <v>10</v>
      </c>
      <c r="N36" s="5" t="s">
        <v>11</v>
      </c>
    </row>
    <row r="37" spans="1:14">
      <c r="A37" s="26" t="s">
        <v>14</v>
      </c>
      <c r="B37" s="27">
        <v>4335089</v>
      </c>
      <c r="C37" s="27">
        <v>4419412.5600000005</v>
      </c>
      <c r="D37" s="27">
        <v>4478677.5600000005</v>
      </c>
      <c r="F37" s="2">
        <f t="shared" ref="F37:G48" si="14">C37-B37</f>
        <v>84323.560000000522</v>
      </c>
      <c r="G37" s="2">
        <f t="shared" si="14"/>
        <v>59265</v>
      </c>
      <c r="I37" s="8">
        <f t="shared" ref="I37:K48" si="15">B37/1000000</f>
        <v>4.335089</v>
      </c>
      <c r="J37" s="8">
        <f t="shared" si="15"/>
        <v>4.4194125600000005</v>
      </c>
      <c r="K37" s="8">
        <f t="shared" si="15"/>
        <v>4.4786775600000004</v>
      </c>
      <c r="M37" s="9">
        <f t="shared" ref="M37:N49" si="16">(J37-I37)/I37</f>
        <v>1.9451402266481847E-2</v>
      </c>
      <c r="N37" s="9">
        <f t="shared" si="16"/>
        <v>1.3410153316847136E-2</v>
      </c>
    </row>
    <row r="38" spans="1:14">
      <c r="A38" s="26" t="s">
        <v>15</v>
      </c>
      <c r="B38" s="27">
        <v>7398300</v>
      </c>
      <c r="C38" s="27">
        <v>7999760</v>
      </c>
      <c r="D38" s="27">
        <v>7963760</v>
      </c>
      <c r="F38" s="2">
        <f t="shared" si="14"/>
        <v>601460</v>
      </c>
      <c r="G38" s="2">
        <f t="shared" si="14"/>
        <v>-36000</v>
      </c>
      <c r="I38" s="8">
        <f t="shared" si="15"/>
        <v>7.3982999999999999</v>
      </c>
      <c r="J38" s="8">
        <f t="shared" si="15"/>
        <v>7.9997600000000002</v>
      </c>
      <c r="K38" s="8">
        <f t="shared" si="15"/>
        <v>7.9637599999999997</v>
      </c>
      <c r="M38" s="9">
        <f t="shared" si="16"/>
        <v>8.1297054728789092E-2</v>
      </c>
      <c r="N38" s="9">
        <f t="shared" si="16"/>
        <v>-4.5001350040501809E-3</v>
      </c>
    </row>
    <row r="39" spans="1:14">
      <c r="A39" s="26" t="s">
        <v>16</v>
      </c>
      <c r="B39" s="27">
        <v>1178950</v>
      </c>
      <c r="C39" s="27">
        <v>1166550</v>
      </c>
      <c r="D39" s="27">
        <v>1206150</v>
      </c>
      <c r="F39" s="2">
        <f t="shared" si="14"/>
        <v>-12400</v>
      </c>
      <c r="G39" s="2">
        <f t="shared" si="14"/>
        <v>39600</v>
      </c>
      <c r="I39" s="8">
        <f t="shared" si="15"/>
        <v>1.1789499999999999</v>
      </c>
      <c r="J39" s="8">
        <f t="shared" si="15"/>
        <v>1.16655</v>
      </c>
      <c r="K39" s="8">
        <f t="shared" si="15"/>
        <v>1.2061500000000001</v>
      </c>
      <c r="M39" s="9">
        <f t="shared" si="16"/>
        <v>-1.0517833665549826E-2</v>
      </c>
      <c r="N39" s="9">
        <f t="shared" si="16"/>
        <v>3.3946251768034015E-2</v>
      </c>
    </row>
    <row r="40" spans="1:14">
      <c r="A40" s="26" t="s">
        <v>17</v>
      </c>
      <c r="B40" s="27">
        <v>2576900</v>
      </c>
      <c r="C40" s="27">
        <v>3336100</v>
      </c>
      <c r="D40" s="27">
        <v>3354900</v>
      </c>
      <c r="F40" s="2">
        <f t="shared" si="14"/>
        <v>759200</v>
      </c>
      <c r="G40" s="2">
        <f t="shared" si="14"/>
        <v>18800</v>
      </c>
      <c r="I40" s="8">
        <f t="shared" si="15"/>
        <v>2.5769000000000002</v>
      </c>
      <c r="J40" s="8">
        <f t="shared" si="15"/>
        <v>3.3361000000000001</v>
      </c>
      <c r="K40" s="8">
        <f t="shared" si="15"/>
        <v>3.3549000000000002</v>
      </c>
      <c r="M40" s="9">
        <f t="shared" si="16"/>
        <v>0.2946175637393767</v>
      </c>
      <c r="N40" s="9">
        <f t="shared" si="16"/>
        <v>5.6353226821738408E-3</v>
      </c>
    </row>
    <row r="41" spans="1:14">
      <c r="A41" s="26" t="s">
        <v>18</v>
      </c>
      <c r="B41" s="27">
        <v>13306642</v>
      </c>
      <c r="C41" s="27">
        <v>14620967.5</v>
      </c>
      <c r="D41" s="27">
        <v>15181027.9</v>
      </c>
      <c r="F41" s="2">
        <f t="shared" si="14"/>
        <v>1314325.5</v>
      </c>
      <c r="G41" s="2">
        <f t="shared" si="14"/>
        <v>560060.40000000037</v>
      </c>
      <c r="I41" s="8">
        <f t="shared" si="15"/>
        <v>13.306642</v>
      </c>
      <c r="J41" s="8">
        <f t="shared" si="15"/>
        <v>14.620967500000001</v>
      </c>
      <c r="K41" s="8">
        <f t="shared" si="15"/>
        <v>15.1810279</v>
      </c>
      <c r="M41" s="9">
        <f t="shared" si="16"/>
        <v>9.8772139507473086E-2</v>
      </c>
      <c r="N41" s="9">
        <f t="shared" si="16"/>
        <v>3.8305289988504479E-2</v>
      </c>
    </row>
    <row r="42" spans="1:14">
      <c r="A42" s="26" t="s">
        <v>19</v>
      </c>
      <c r="B42" s="27">
        <v>75655861</v>
      </c>
      <c r="C42" s="27">
        <v>78356873.083333328</v>
      </c>
      <c r="D42" s="27">
        <v>79672023.61666666</v>
      </c>
      <c r="F42" s="2">
        <f t="shared" si="14"/>
        <v>2701012.0833333284</v>
      </c>
      <c r="G42" s="2">
        <f t="shared" si="14"/>
        <v>1315150.5333333313</v>
      </c>
      <c r="I42" s="8">
        <f t="shared" si="15"/>
        <v>75.655861000000002</v>
      </c>
      <c r="J42" s="8">
        <f t="shared" si="15"/>
        <v>78.356873083333326</v>
      </c>
      <c r="K42" s="8">
        <f t="shared" si="15"/>
        <v>79.672023616666664</v>
      </c>
      <c r="M42" s="9">
        <f t="shared" si="16"/>
        <v>3.5701293298787844E-2</v>
      </c>
      <c r="N42" s="9">
        <f t="shared" si="16"/>
        <v>1.678411199403863E-2</v>
      </c>
    </row>
    <row r="43" spans="1:14">
      <c r="A43" s="26" t="s">
        <v>20</v>
      </c>
      <c r="B43" s="27">
        <v>2671700</v>
      </c>
      <c r="C43" s="27">
        <v>3065343.5</v>
      </c>
      <c r="D43" s="27">
        <v>3625538.9</v>
      </c>
      <c r="F43" s="2">
        <f t="shared" si="14"/>
        <v>393643.5</v>
      </c>
      <c r="G43" s="2">
        <f t="shared" si="14"/>
        <v>560195.39999999991</v>
      </c>
      <c r="I43" s="8">
        <f t="shared" si="15"/>
        <v>2.6717</v>
      </c>
      <c r="J43" s="8">
        <f t="shared" si="15"/>
        <v>3.0653435</v>
      </c>
      <c r="K43" s="8">
        <f t="shared" si="15"/>
        <v>3.6255389</v>
      </c>
      <c r="M43" s="9">
        <f t="shared" si="16"/>
        <v>0.14733821162555677</v>
      </c>
      <c r="N43" s="9">
        <f t="shared" si="16"/>
        <v>0.18275126425472382</v>
      </c>
    </row>
    <row r="44" spans="1:14">
      <c r="A44" s="26" t="s">
        <v>21</v>
      </c>
      <c r="B44" s="27">
        <v>4874320</v>
      </c>
      <c r="C44" s="27">
        <v>4000605</v>
      </c>
      <c r="D44" s="27">
        <v>4195987</v>
      </c>
      <c r="F44" s="2">
        <f t="shared" si="14"/>
        <v>-873715</v>
      </c>
      <c r="G44" s="2">
        <f t="shared" si="14"/>
        <v>195382</v>
      </c>
      <c r="I44" s="8">
        <f t="shared" si="15"/>
        <v>4.87432</v>
      </c>
      <c r="J44" s="8">
        <f t="shared" si="15"/>
        <v>4.0006050000000002</v>
      </c>
      <c r="K44" s="8">
        <f t="shared" si="15"/>
        <v>4.1959869999999997</v>
      </c>
      <c r="M44" s="9">
        <f t="shared" si="16"/>
        <v>-0.1792485926242019</v>
      </c>
      <c r="N44" s="9">
        <f t="shared" si="16"/>
        <v>4.8838113235373022E-2</v>
      </c>
    </row>
    <row r="45" spans="1:14">
      <c r="A45" s="26" t="s">
        <v>22</v>
      </c>
      <c r="B45" s="27">
        <v>481100</v>
      </c>
      <c r="C45" s="27">
        <v>419500</v>
      </c>
      <c r="D45" s="27">
        <v>419500</v>
      </c>
      <c r="F45" s="2">
        <f t="shared" si="14"/>
        <v>-61600</v>
      </c>
      <c r="G45" s="2">
        <f t="shared" si="14"/>
        <v>0</v>
      </c>
      <c r="I45" s="8">
        <f t="shared" si="15"/>
        <v>0.48110000000000003</v>
      </c>
      <c r="J45" s="8">
        <f t="shared" si="15"/>
        <v>0.41949999999999998</v>
      </c>
      <c r="K45" s="8">
        <f t="shared" si="15"/>
        <v>0.41949999999999998</v>
      </c>
      <c r="M45" s="9">
        <f t="shared" si="16"/>
        <v>-0.12803990854292255</v>
      </c>
      <c r="N45" s="9">
        <f t="shared" si="16"/>
        <v>0</v>
      </c>
    </row>
    <row r="46" spans="1:14">
      <c r="A46" s="26" t="s">
        <v>23</v>
      </c>
      <c r="B46" s="27">
        <v>285446</v>
      </c>
      <c r="C46" s="27">
        <v>134000</v>
      </c>
      <c r="D46" s="27">
        <v>134000</v>
      </c>
      <c r="F46" s="2">
        <f t="shared" si="14"/>
        <v>-151446</v>
      </c>
      <c r="G46" s="2">
        <f t="shared" si="14"/>
        <v>0</v>
      </c>
      <c r="I46" s="8">
        <f t="shared" si="15"/>
        <v>0.28544599999999998</v>
      </c>
      <c r="J46" s="8">
        <f t="shared" si="15"/>
        <v>0.13400000000000001</v>
      </c>
      <c r="K46" s="8">
        <f t="shared" si="15"/>
        <v>0.13400000000000001</v>
      </c>
      <c r="M46" s="9">
        <f t="shared" si="16"/>
        <v>-0.53055919508418403</v>
      </c>
      <c r="N46" s="9">
        <f t="shared" si="16"/>
        <v>0</v>
      </c>
    </row>
    <row r="47" spans="1:14">
      <c r="A47" s="26" t="s">
        <v>24</v>
      </c>
      <c r="B47" s="27">
        <v>1101338</v>
      </c>
      <c r="C47" s="27">
        <v>1333463</v>
      </c>
      <c r="D47" s="27">
        <v>1268336.2000000002</v>
      </c>
      <c r="F47" s="2">
        <f t="shared" si="14"/>
        <v>232125</v>
      </c>
      <c r="G47" s="2">
        <f t="shared" si="14"/>
        <v>-65126.799999999814</v>
      </c>
      <c r="I47" s="8">
        <f t="shared" si="15"/>
        <v>1.1013379999999999</v>
      </c>
      <c r="J47" s="8">
        <f t="shared" si="15"/>
        <v>1.3334630000000001</v>
      </c>
      <c r="K47" s="8">
        <f t="shared" si="15"/>
        <v>1.2683362000000002</v>
      </c>
      <c r="M47" s="9">
        <f t="shared" si="16"/>
        <v>0.2107663587381895</v>
      </c>
      <c r="N47" s="9">
        <f t="shared" si="16"/>
        <v>-4.8840350275935529E-2</v>
      </c>
    </row>
    <row r="48" spans="1:14">
      <c r="A48" s="26" t="s">
        <v>25</v>
      </c>
      <c r="B48" s="27">
        <v>4091580</v>
      </c>
      <c r="C48" s="27">
        <v>4460507.5</v>
      </c>
      <c r="D48" s="27">
        <v>4433350</v>
      </c>
      <c r="F48" s="2">
        <f t="shared" si="14"/>
        <v>368927.5</v>
      </c>
      <c r="G48" s="2">
        <f t="shared" si="14"/>
        <v>-27157.5</v>
      </c>
      <c r="I48" s="8">
        <f t="shared" si="15"/>
        <v>4.0915800000000004</v>
      </c>
      <c r="J48" s="8">
        <f t="shared" si="15"/>
        <v>4.4605075000000003</v>
      </c>
      <c r="K48" s="8">
        <f t="shared" si="15"/>
        <v>4.4333499999999999</v>
      </c>
      <c r="M48" s="9">
        <f t="shared" si="16"/>
        <v>9.0167490309366993E-2</v>
      </c>
      <c r="N48" s="9">
        <f t="shared" si="16"/>
        <v>-6.0884327624155746E-3</v>
      </c>
    </row>
    <row r="49" spans="1:14">
      <c r="B49" s="11">
        <f t="shared" ref="B49:D49" si="17">SUM(B37:B48)</f>
        <v>117957226</v>
      </c>
      <c r="C49" s="11">
        <f t="shared" si="17"/>
        <v>123313082.14333333</v>
      </c>
      <c r="D49" s="11">
        <f t="shared" si="17"/>
        <v>125933251.17666666</v>
      </c>
      <c r="F49" s="11">
        <f t="shared" ref="F49:G49" si="18">SUM(F37:F48)</f>
        <v>5355856.1433333289</v>
      </c>
      <c r="G49" s="11">
        <f t="shared" si="18"/>
        <v>2620169.0333333318</v>
      </c>
      <c r="I49" s="28">
        <f t="shared" ref="I49:K49" si="19">SUM(I37:I48)</f>
        <v>117.95722599999999</v>
      </c>
      <c r="J49" s="28">
        <f t="shared" si="19"/>
        <v>123.31308214333332</v>
      </c>
      <c r="K49" s="28">
        <f t="shared" si="19"/>
        <v>125.93325117666667</v>
      </c>
      <c r="M49" s="29">
        <f t="shared" si="16"/>
        <v>4.540507033738931E-2</v>
      </c>
      <c r="N49" s="29">
        <f t="shared" si="16"/>
        <v>2.1248102697553155E-2</v>
      </c>
    </row>
    <row r="53" spans="1:14">
      <c r="A53" s="1" t="s">
        <v>28</v>
      </c>
      <c r="M53" s="44" t="s">
        <v>2</v>
      </c>
      <c r="N53" s="44"/>
    </row>
    <row r="54" spans="1:14">
      <c r="A54" s="33" t="s">
        <v>4</v>
      </c>
      <c r="B54" s="33" t="s">
        <v>5</v>
      </c>
      <c r="C54" s="33" t="s">
        <v>6</v>
      </c>
      <c r="D54" s="33" t="s">
        <v>7</v>
      </c>
      <c r="F54" s="4" t="s">
        <v>8</v>
      </c>
      <c r="G54" s="4" t="s">
        <v>9</v>
      </c>
      <c r="M54" s="5" t="s">
        <v>10</v>
      </c>
      <c r="N54" s="5" t="s">
        <v>11</v>
      </c>
    </row>
    <row r="55" spans="1:14">
      <c r="A55" s="26" t="s">
        <v>14</v>
      </c>
      <c r="B55" s="27">
        <v>6000</v>
      </c>
      <c r="C55" s="27">
        <v>6000</v>
      </c>
      <c r="D55" s="27">
        <v>6000</v>
      </c>
      <c r="E55" s="2"/>
      <c r="F55" s="2">
        <f t="shared" ref="F55:G66" si="20">C55-B55</f>
        <v>0</v>
      </c>
      <c r="G55" s="2">
        <f t="shared" si="20"/>
        <v>0</v>
      </c>
      <c r="I55" s="8">
        <f>B55/1000000</f>
        <v>6.0000000000000001E-3</v>
      </c>
      <c r="J55" s="8">
        <f t="shared" ref="J55:K66" si="21">C55/1000000</f>
        <v>6.0000000000000001E-3</v>
      </c>
      <c r="K55" s="8">
        <f t="shared" si="21"/>
        <v>6.0000000000000001E-3</v>
      </c>
      <c r="M55" s="9"/>
      <c r="N55" s="9"/>
    </row>
    <row r="56" spans="1:14">
      <c r="A56" s="26" t="s">
        <v>15</v>
      </c>
      <c r="B56" s="27">
        <v>21000</v>
      </c>
      <c r="C56" s="27">
        <v>25500</v>
      </c>
      <c r="D56" s="27">
        <v>23500</v>
      </c>
      <c r="E56" s="2"/>
      <c r="F56" s="2">
        <f t="shared" si="20"/>
        <v>4500</v>
      </c>
      <c r="G56" s="2">
        <f t="shared" si="20"/>
        <v>-2000</v>
      </c>
      <c r="I56" s="8">
        <f t="shared" ref="I56:I66" si="22">B56/1000000</f>
        <v>2.1000000000000001E-2</v>
      </c>
      <c r="J56" s="8">
        <f t="shared" si="21"/>
        <v>2.5499999999999998E-2</v>
      </c>
      <c r="K56" s="8">
        <f t="shared" si="21"/>
        <v>2.35E-2</v>
      </c>
      <c r="M56" s="9">
        <f t="shared" ref="M56:N67" si="23">(J56-I56)/I56</f>
        <v>0.21428571428571414</v>
      </c>
      <c r="N56" s="9">
        <f t="shared" si="23"/>
        <v>-7.8431372549019551E-2</v>
      </c>
    </row>
    <row r="57" spans="1:14">
      <c r="A57" s="26" t="s">
        <v>16</v>
      </c>
      <c r="B57" s="27">
        <v>21000</v>
      </c>
      <c r="C57" s="27">
        <v>500</v>
      </c>
      <c r="D57" s="27">
        <v>500</v>
      </c>
      <c r="E57" s="2"/>
      <c r="F57" s="2">
        <f t="shared" si="20"/>
        <v>-20500</v>
      </c>
      <c r="G57" s="2">
        <f t="shared" si="20"/>
        <v>0</v>
      </c>
      <c r="I57" s="8">
        <f t="shared" si="22"/>
        <v>2.1000000000000001E-2</v>
      </c>
      <c r="J57" s="8">
        <f t="shared" si="21"/>
        <v>5.0000000000000001E-4</v>
      </c>
      <c r="K57" s="8">
        <f t="shared" si="21"/>
        <v>5.0000000000000001E-4</v>
      </c>
      <c r="M57" s="9">
        <f t="shared" si="23"/>
        <v>-0.97619047619047616</v>
      </c>
      <c r="N57" s="9">
        <f t="shared" si="23"/>
        <v>0</v>
      </c>
    </row>
    <row r="58" spans="1:14">
      <c r="A58" s="26" t="s">
        <v>17</v>
      </c>
      <c r="B58" s="27">
        <v>0</v>
      </c>
      <c r="C58" s="27">
        <v>0</v>
      </c>
      <c r="D58" s="27">
        <v>0</v>
      </c>
      <c r="E58" s="2"/>
      <c r="F58" s="2">
        <f t="shared" si="20"/>
        <v>0</v>
      </c>
      <c r="G58" s="2">
        <f t="shared" si="20"/>
        <v>0</v>
      </c>
      <c r="I58" s="8">
        <f t="shared" si="22"/>
        <v>0</v>
      </c>
      <c r="J58" s="8">
        <f t="shared" si="21"/>
        <v>0</v>
      </c>
      <c r="K58" s="8">
        <f t="shared" si="21"/>
        <v>0</v>
      </c>
      <c r="M58" s="9"/>
      <c r="N58" s="9"/>
    </row>
    <row r="59" spans="1:14">
      <c r="A59" s="26" t="s">
        <v>18</v>
      </c>
      <c r="B59" s="27">
        <v>444350</v>
      </c>
      <c r="C59" s="27">
        <v>454700</v>
      </c>
      <c r="D59" s="27">
        <v>451700</v>
      </c>
      <c r="E59" s="2"/>
      <c r="F59" s="2">
        <f t="shared" si="20"/>
        <v>10350</v>
      </c>
      <c r="G59" s="2">
        <f t="shared" si="20"/>
        <v>-3000</v>
      </c>
      <c r="I59" s="8">
        <f t="shared" si="22"/>
        <v>0.44435000000000002</v>
      </c>
      <c r="J59" s="8">
        <f t="shared" si="21"/>
        <v>0.45469999999999999</v>
      </c>
      <c r="K59" s="8">
        <f t="shared" si="21"/>
        <v>0.45169999999999999</v>
      </c>
      <c r="M59" s="9">
        <f t="shared" si="23"/>
        <v>2.329244964554961E-2</v>
      </c>
      <c r="N59" s="9">
        <f t="shared" si="23"/>
        <v>-6.597756762700688E-3</v>
      </c>
    </row>
    <row r="60" spans="1:14">
      <c r="A60" s="26" t="s">
        <v>19</v>
      </c>
      <c r="B60" s="27">
        <v>7764206</v>
      </c>
      <c r="C60" s="27">
        <v>8481700</v>
      </c>
      <c r="D60" s="27">
        <v>8518900</v>
      </c>
      <c r="E60" s="2"/>
      <c r="F60" s="2">
        <f t="shared" si="20"/>
        <v>717494</v>
      </c>
      <c r="G60" s="2">
        <f t="shared" si="20"/>
        <v>37200</v>
      </c>
      <c r="I60" s="8">
        <f t="shared" si="22"/>
        <v>7.7642059999999997</v>
      </c>
      <c r="J60" s="8">
        <f t="shared" si="21"/>
        <v>8.4817</v>
      </c>
      <c r="K60" s="8">
        <f t="shared" si="21"/>
        <v>8.5189000000000004</v>
      </c>
      <c r="M60" s="9">
        <f t="shared" si="23"/>
        <v>9.2410479577692856E-2</v>
      </c>
      <c r="N60" s="9">
        <f t="shared" si="23"/>
        <v>4.3859132013629749E-3</v>
      </c>
    </row>
    <row r="61" spans="1:14">
      <c r="A61" s="26" t="s">
        <v>20</v>
      </c>
      <c r="B61" s="27">
        <v>92300</v>
      </c>
      <c r="C61" s="27">
        <v>79000</v>
      </c>
      <c r="D61" s="27">
        <v>92000</v>
      </c>
      <c r="E61" s="2"/>
      <c r="F61" s="2">
        <f t="shared" si="20"/>
        <v>-13300</v>
      </c>
      <c r="G61" s="2">
        <f t="shared" si="20"/>
        <v>13000</v>
      </c>
      <c r="I61" s="8">
        <f t="shared" si="22"/>
        <v>9.2299999999999993E-2</v>
      </c>
      <c r="J61" s="8">
        <f t="shared" si="21"/>
        <v>7.9000000000000001E-2</v>
      </c>
      <c r="K61" s="8">
        <f t="shared" si="21"/>
        <v>9.1999999999999998E-2</v>
      </c>
      <c r="M61" s="9">
        <f t="shared" si="23"/>
        <v>-0.14409534127843979</v>
      </c>
      <c r="N61" s="9">
        <f t="shared" si="23"/>
        <v>0.16455696202531642</v>
      </c>
    </row>
    <row r="62" spans="1:14">
      <c r="A62" s="26" t="s">
        <v>21</v>
      </c>
      <c r="B62" s="27">
        <v>10000</v>
      </c>
      <c r="C62" s="27">
        <v>10000</v>
      </c>
      <c r="D62" s="27">
        <v>10000</v>
      </c>
      <c r="E62" s="2"/>
      <c r="F62" s="2">
        <f t="shared" si="20"/>
        <v>0</v>
      </c>
      <c r="G62" s="2">
        <f t="shared" si="20"/>
        <v>0</v>
      </c>
      <c r="I62" s="8">
        <f t="shared" si="22"/>
        <v>0.01</v>
      </c>
      <c r="J62" s="8">
        <f t="shared" si="21"/>
        <v>0.01</v>
      </c>
      <c r="K62" s="8">
        <f t="shared" si="21"/>
        <v>0.01</v>
      </c>
      <c r="M62" s="9">
        <f t="shared" si="23"/>
        <v>0</v>
      </c>
      <c r="N62" s="9">
        <f t="shared" si="23"/>
        <v>0</v>
      </c>
    </row>
    <row r="63" spans="1:14">
      <c r="A63" s="26" t="s">
        <v>22</v>
      </c>
      <c r="B63" s="27">
        <v>0</v>
      </c>
      <c r="C63" s="27">
        <v>0</v>
      </c>
      <c r="D63" s="27">
        <v>0</v>
      </c>
      <c r="E63" s="2"/>
      <c r="F63" s="2">
        <f t="shared" si="20"/>
        <v>0</v>
      </c>
      <c r="G63" s="2">
        <f t="shared" si="20"/>
        <v>0</v>
      </c>
      <c r="I63" s="8">
        <f t="shared" si="22"/>
        <v>0</v>
      </c>
      <c r="J63" s="8">
        <f t="shared" si="21"/>
        <v>0</v>
      </c>
      <c r="K63" s="8">
        <f t="shared" si="21"/>
        <v>0</v>
      </c>
      <c r="M63" s="9"/>
      <c r="N63" s="9"/>
    </row>
    <row r="64" spans="1:14">
      <c r="A64" s="26" t="s">
        <v>23</v>
      </c>
      <c r="B64" s="27">
        <v>0</v>
      </c>
      <c r="C64" s="27">
        <v>0</v>
      </c>
      <c r="D64" s="27">
        <v>0</v>
      </c>
      <c r="E64" s="2"/>
      <c r="F64" s="2">
        <f t="shared" si="20"/>
        <v>0</v>
      </c>
      <c r="G64" s="2">
        <f t="shared" si="20"/>
        <v>0</v>
      </c>
      <c r="I64" s="8">
        <f t="shared" si="22"/>
        <v>0</v>
      </c>
      <c r="J64" s="8">
        <f t="shared" si="21"/>
        <v>0</v>
      </c>
      <c r="K64" s="8">
        <f t="shared" si="21"/>
        <v>0</v>
      </c>
      <c r="M64" s="9"/>
      <c r="N64" s="9"/>
    </row>
    <row r="65" spans="1:14">
      <c r="A65" s="26" t="s">
        <v>24</v>
      </c>
      <c r="B65" s="27">
        <v>0</v>
      </c>
      <c r="C65" s="27">
        <v>0</v>
      </c>
      <c r="D65" s="27">
        <v>0</v>
      </c>
      <c r="E65" s="2"/>
      <c r="F65" s="2">
        <f t="shared" si="20"/>
        <v>0</v>
      </c>
      <c r="G65" s="2">
        <f t="shared" si="20"/>
        <v>0</v>
      </c>
      <c r="I65" s="8">
        <f t="shared" si="22"/>
        <v>0</v>
      </c>
      <c r="J65" s="8">
        <f t="shared" si="21"/>
        <v>0</v>
      </c>
      <c r="K65" s="8">
        <f t="shared" si="21"/>
        <v>0</v>
      </c>
      <c r="M65" s="9"/>
      <c r="N65" s="9"/>
    </row>
    <row r="66" spans="1:14">
      <c r="A66" s="26" t="s">
        <v>25</v>
      </c>
      <c r="B66" s="27">
        <v>2440</v>
      </c>
      <c r="C66" s="27">
        <v>6200</v>
      </c>
      <c r="D66" s="27">
        <v>7700</v>
      </c>
      <c r="E66" s="2"/>
      <c r="F66" s="2">
        <f t="shared" si="20"/>
        <v>3760</v>
      </c>
      <c r="G66" s="2">
        <f t="shared" si="20"/>
        <v>1500</v>
      </c>
      <c r="I66" s="8">
        <f t="shared" si="22"/>
        <v>2.4399999999999999E-3</v>
      </c>
      <c r="J66" s="8">
        <f t="shared" si="21"/>
        <v>6.1999999999999998E-3</v>
      </c>
      <c r="K66" s="8">
        <f t="shared" si="21"/>
        <v>7.7000000000000002E-3</v>
      </c>
      <c r="M66" s="9">
        <f t="shared" si="23"/>
        <v>1.540983606557377</v>
      </c>
      <c r="N66" s="9">
        <f t="shared" si="23"/>
        <v>0.24193548387096783</v>
      </c>
    </row>
    <row r="67" spans="1:14">
      <c r="B67" s="11">
        <f t="shared" ref="B67:D67" si="24">SUM(B55:B66)</f>
        <v>8361296</v>
      </c>
      <c r="C67" s="11">
        <f t="shared" si="24"/>
        <v>9063600</v>
      </c>
      <c r="D67" s="11">
        <f t="shared" si="24"/>
        <v>9110300</v>
      </c>
      <c r="F67" s="11">
        <f t="shared" ref="F67:G67" si="25">SUM(F55:F66)</f>
        <v>702304</v>
      </c>
      <c r="G67" s="11">
        <f t="shared" si="25"/>
        <v>46700</v>
      </c>
      <c r="I67" s="28">
        <f t="shared" ref="I67:K67" si="26">SUM(I55:I66)</f>
        <v>8.3612959999999994</v>
      </c>
      <c r="J67" s="28">
        <f t="shared" si="26"/>
        <v>9.063600000000001</v>
      </c>
      <c r="K67" s="28">
        <f t="shared" si="26"/>
        <v>9.1103000000000005</v>
      </c>
      <c r="M67" s="29">
        <f t="shared" si="23"/>
        <v>8.3994634324631209E-2</v>
      </c>
      <c r="N67" s="29">
        <f t="shared" si="23"/>
        <v>5.1524780440442555E-3</v>
      </c>
    </row>
    <row r="70" spans="1:14">
      <c r="A70" s="1" t="s">
        <v>29</v>
      </c>
      <c r="M70" s="44" t="s">
        <v>2</v>
      </c>
      <c r="N70" s="44"/>
    </row>
    <row r="71" spans="1:14">
      <c r="A71" s="15" t="s">
        <v>4</v>
      </c>
      <c r="B71" s="13" t="s">
        <v>30</v>
      </c>
      <c r="C71" s="13" t="s">
        <v>6</v>
      </c>
      <c r="D71" s="13" t="s">
        <v>7</v>
      </c>
      <c r="F71" s="4" t="s">
        <v>8</v>
      </c>
      <c r="G71" s="4" t="s">
        <v>9</v>
      </c>
      <c r="M71" s="5" t="s">
        <v>10</v>
      </c>
      <c r="N71" s="5" t="s">
        <v>11</v>
      </c>
    </row>
    <row r="72" spans="1:14">
      <c r="A72" s="16" t="s">
        <v>14</v>
      </c>
      <c r="B72" s="17"/>
      <c r="C72" s="17"/>
      <c r="D72" s="17"/>
      <c r="E72" s="2"/>
      <c r="F72" s="2">
        <f t="shared" ref="F72:G83" si="27">C72-B72</f>
        <v>0</v>
      </c>
      <c r="G72" s="2">
        <f t="shared" si="27"/>
        <v>0</v>
      </c>
      <c r="I72" s="8">
        <f t="shared" ref="I72:K83" si="28">B72/1000000</f>
        <v>0</v>
      </c>
      <c r="J72" s="8">
        <f t="shared" si="28"/>
        <v>0</v>
      </c>
      <c r="K72" s="8">
        <f t="shared" si="28"/>
        <v>0</v>
      </c>
      <c r="M72" s="9"/>
      <c r="N72" s="9"/>
    </row>
    <row r="73" spans="1:14">
      <c r="A73" s="16" t="s">
        <v>15</v>
      </c>
      <c r="B73" s="17"/>
      <c r="C73" s="17"/>
      <c r="D73" s="17"/>
      <c r="E73" s="2"/>
      <c r="F73" s="2">
        <f t="shared" si="27"/>
        <v>0</v>
      </c>
      <c r="G73" s="2">
        <f t="shared" si="27"/>
        <v>0</v>
      </c>
      <c r="I73" s="8">
        <f t="shared" si="28"/>
        <v>0</v>
      </c>
      <c r="J73" s="8">
        <f t="shared" si="28"/>
        <v>0</v>
      </c>
      <c r="K73" s="8">
        <f t="shared" si="28"/>
        <v>0</v>
      </c>
      <c r="M73" s="9"/>
      <c r="N73" s="9"/>
    </row>
    <row r="74" spans="1:14">
      <c r="A74" s="16" t="s">
        <v>16</v>
      </c>
      <c r="B74" s="17"/>
      <c r="C74" s="17"/>
      <c r="D74" s="17"/>
      <c r="E74" s="2"/>
      <c r="F74" s="2">
        <f t="shared" si="27"/>
        <v>0</v>
      </c>
      <c r="G74" s="2">
        <f t="shared" si="27"/>
        <v>0</v>
      </c>
      <c r="I74" s="8">
        <f t="shared" si="28"/>
        <v>0</v>
      </c>
      <c r="J74" s="8">
        <f t="shared" si="28"/>
        <v>0</v>
      </c>
      <c r="K74" s="8">
        <f t="shared" si="28"/>
        <v>0</v>
      </c>
      <c r="M74" s="9"/>
      <c r="N74" s="9"/>
    </row>
    <row r="75" spans="1:14">
      <c r="A75" s="16" t="s">
        <v>17</v>
      </c>
      <c r="B75" s="17">
        <v>418285</v>
      </c>
      <c r="C75" s="17">
        <v>539531</v>
      </c>
      <c r="D75" s="17">
        <v>406302</v>
      </c>
      <c r="E75" s="2"/>
      <c r="F75" s="2">
        <f t="shared" si="27"/>
        <v>121246</v>
      </c>
      <c r="G75" s="2">
        <f t="shared" si="27"/>
        <v>-133229</v>
      </c>
      <c r="I75" s="8">
        <f t="shared" si="28"/>
        <v>0.41828500000000002</v>
      </c>
      <c r="J75" s="8">
        <f t="shared" si="28"/>
        <v>0.53953099999999998</v>
      </c>
      <c r="K75" s="8">
        <f t="shared" si="28"/>
        <v>0.406302</v>
      </c>
      <c r="M75" s="9">
        <f t="shared" ref="M75:N77" si="29">(J75-I75)/I75</f>
        <v>0.28986456602555666</v>
      </c>
      <c r="N75" s="9">
        <f t="shared" si="29"/>
        <v>-0.24693483784991035</v>
      </c>
    </row>
    <row r="76" spans="1:14">
      <c r="A76" s="16" t="s">
        <v>18</v>
      </c>
      <c r="B76" s="17">
        <v>923748</v>
      </c>
      <c r="C76" s="17">
        <v>1103223</v>
      </c>
      <c r="D76" s="17">
        <v>764032</v>
      </c>
      <c r="E76" s="2"/>
      <c r="F76" s="2">
        <f t="shared" si="27"/>
        <v>179475</v>
      </c>
      <c r="G76" s="2">
        <f t="shared" si="27"/>
        <v>-339191</v>
      </c>
      <c r="I76" s="8">
        <f t="shared" si="28"/>
        <v>0.92374800000000001</v>
      </c>
      <c r="J76" s="8">
        <f t="shared" si="28"/>
        <v>1.1032230000000001</v>
      </c>
      <c r="K76" s="8">
        <f t="shared" si="28"/>
        <v>0.76403200000000004</v>
      </c>
      <c r="M76" s="9">
        <f t="shared" si="29"/>
        <v>0.19429000116915007</v>
      </c>
      <c r="N76" s="9">
        <f t="shared" si="29"/>
        <v>-0.30745461253073947</v>
      </c>
    </row>
    <row r="77" spans="1:14">
      <c r="A77" s="16" t="s">
        <v>19</v>
      </c>
      <c r="B77" s="17">
        <v>5782580</v>
      </c>
      <c r="C77" s="17">
        <v>5897324</v>
      </c>
      <c r="D77" s="17">
        <v>596305</v>
      </c>
      <c r="E77" s="2"/>
      <c r="F77" s="2">
        <f t="shared" si="27"/>
        <v>114744</v>
      </c>
      <c r="G77" s="2">
        <f t="shared" si="27"/>
        <v>-5301019</v>
      </c>
      <c r="I77" s="8">
        <f t="shared" si="28"/>
        <v>5.7825800000000003</v>
      </c>
      <c r="J77" s="8">
        <f t="shared" si="28"/>
        <v>5.8973240000000002</v>
      </c>
      <c r="K77" s="8">
        <f t="shared" si="28"/>
        <v>0.59630499999999997</v>
      </c>
      <c r="M77" s="9">
        <f t="shared" si="29"/>
        <v>1.9843045837671065E-2</v>
      </c>
      <c r="N77" s="9">
        <f t="shared" si="29"/>
        <v>-0.89888549450564359</v>
      </c>
    </row>
    <row r="78" spans="1:14">
      <c r="A78" s="16" t="s">
        <v>20</v>
      </c>
      <c r="B78" s="17"/>
      <c r="C78" s="17"/>
      <c r="D78" s="17"/>
      <c r="E78" s="2"/>
      <c r="F78" s="2">
        <f t="shared" si="27"/>
        <v>0</v>
      </c>
      <c r="G78" s="2">
        <f t="shared" si="27"/>
        <v>0</v>
      </c>
      <c r="I78" s="8">
        <f t="shared" si="28"/>
        <v>0</v>
      </c>
      <c r="J78" s="8">
        <f t="shared" si="28"/>
        <v>0</v>
      </c>
      <c r="K78" s="8">
        <f t="shared" si="28"/>
        <v>0</v>
      </c>
      <c r="M78" s="9"/>
      <c r="N78" s="9"/>
    </row>
    <row r="79" spans="1:14">
      <c r="A79" s="16" t="s">
        <v>21</v>
      </c>
      <c r="B79" s="17"/>
      <c r="C79" s="17"/>
      <c r="D79" s="17"/>
      <c r="E79" s="2"/>
      <c r="F79" s="2">
        <f t="shared" si="27"/>
        <v>0</v>
      </c>
      <c r="G79" s="2">
        <f t="shared" si="27"/>
        <v>0</v>
      </c>
      <c r="I79" s="8">
        <f t="shared" si="28"/>
        <v>0</v>
      </c>
      <c r="J79" s="8">
        <f t="shared" si="28"/>
        <v>0</v>
      </c>
      <c r="K79" s="8">
        <f t="shared" si="28"/>
        <v>0</v>
      </c>
      <c r="M79" s="9"/>
      <c r="N79" s="9"/>
    </row>
    <row r="80" spans="1:14">
      <c r="A80" s="16" t="s">
        <v>22</v>
      </c>
      <c r="B80" s="17"/>
      <c r="C80" s="17"/>
      <c r="D80" s="17"/>
      <c r="E80" s="2"/>
      <c r="F80" s="2">
        <f t="shared" si="27"/>
        <v>0</v>
      </c>
      <c r="G80" s="2">
        <f t="shared" si="27"/>
        <v>0</v>
      </c>
      <c r="I80" s="8">
        <f t="shared" si="28"/>
        <v>0</v>
      </c>
      <c r="J80" s="8">
        <f t="shared" si="28"/>
        <v>0</v>
      </c>
      <c r="K80" s="8">
        <f t="shared" si="28"/>
        <v>0</v>
      </c>
      <c r="M80" s="9"/>
      <c r="N80" s="9"/>
    </row>
    <row r="81" spans="1:14">
      <c r="A81" s="16" t="s">
        <v>23</v>
      </c>
      <c r="B81" s="17"/>
      <c r="C81" s="17"/>
      <c r="D81" s="17"/>
      <c r="E81" s="2"/>
      <c r="F81" s="2">
        <f t="shared" si="27"/>
        <v>0</v>
      </c>
      <c r="G81" s="2">
        <f t="shared" si="27"/>
        <v>0</v>
      </c>
      <c r="I81" s="8">
        <f t="shared" si="28"/>
        <v>0</v>
      </c>
      <c r="J81" s="8">
        <f t="shared" si="28"/>
        <v>0</v>
      </c>
      <c r="K81" s="8">
        <f t="shared" si="28"/>
        <v>0</v>
      </c>
      <c r="M81" s="9"/>
      <c r="N81" s="9"/>
    </row>
    <row r="82" spans="1:14">
      <c r="A82" s="16" t="s">
        <v>24</v>
      </c>
      <c r="B82" s="17"/>
      <c r="C82" s="17"/>
      <c r="D82" s="17"/>
      <c r="E82" s="2"/>
      <c r="F82" s="2">
        <f t="shared" si="27"/>
        <v>0</v>
      </c>
      <c r="G82" s="2">
        <f t="shared" si="27"/>
        <v>0</v>
      </c>
      <c r="I82" s="8">
        <f t="shared" si="28"/>
        <v>0</v>
      </c>
      <c r="J82" s="8">
        <f t="shared" si="28"/>
        <v>0</v>
      </c>
      <c r="K82" s="8">
        <f t="shared" si="28"/>
        <v>0</v>
      </c>
      <c r="M82" s="9"/>
      <c r="N82" s="9"/>
    </row>
    <row r="83" spans="1:14">
      <c r="A83" s="16" t="s">
        <v>25</v>
      </c>
      <c r="B83" s="17"/>
      <c r="C83" s="17"/>
      <c r="D83" s="17"/>
      <c r="E83" s="2"/>
      <c r="F83" s="2">
        <f t="shared" si="27"/>
        <v>0</v>
      </c>
      <c r="G83" s="2">
        <f t="shared" si="27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M83" s="9"/>
      <c r="N83" s="9"/>
    </row>
    <row r="84" spans="1:14">
      <c r="B84" s="11">
        <f t="shared" ref="B84:D84" si="30">SUM(B72:B83)</f>
        <v>7124613</v>
      </c>
      <c r="C84" s="11">
        <f t="shared" si="30"/>
        <v>7540078</v>
      </c>
      <c r="D84" s="11">
        <f t="shared" si="30"/>
        <v>1766639</v>
      </c>
      <c r="F84" s="11">
        <f t="shared" ref="F84:G84" si="31">SUM(F72:F83)</f>
        <v>415465</v>
      </c>
      <c r="G84" s="11">
        <f t="shared" si="31"/>
        <v>-5773439</v>
      </c>
      <c r="I84" s="28">
        <f t="shared" ref="I84:K84" si="32">SUM(I72:I83)</f>
        <v>7.1246130000000001</v>
      </c>
      <c r="J84" s="28">
        <f t="shared" si="32"/>
        <v>7.5400780000000003</v>
      </c>
      <c r="K84" s="28">
        <f t="shared" si="32"/>
        <v>1.7666390000000001</v>
      </c>
      <c r="M84" s="29">
        <f t="shared" ref="M84:N84" si="33">(J84-I84)/I84</f>
        <v>5.8314044566350511E-2</v>
      </c>
      <c r="N84" s="29">
        <f t="shared" si="33"/>
        <v>-0.76570016914944372</v>
      </c>
    </row>
    <row r="87" spans="1:14">
      <c r="A87" s="1" t="s">
        <v>31</v>
      </c>
      <c r="M87" s="44" t="s">
        <v>2</v>
      </c>
      <c r="N87" s="44"/>
    </row>
    <row r="88" spans="1:14">
      <c r="A88" s="33" t="s">
        <v>4</v>
      </c>
      <c r="B88" s="33" t="s">
        <v>5</v>
      </c>
      <c r="C88" s="33" t="s">
        <v>6</v>
      </c>
      <c r="D88" s="33" t="s">
        <v>7</v>
      </c>
      <c r="F88" s="4" t="s">
        <v>8</v>
      </c>
      <c r="G88" s="4" t="s">
        <v>9</v>
      </c>
      <c r="M88" s="5" t="s">
        <v>10</v>
      </c>
      <c r="N88" s="5" t="s">
        <v>11</v>
      </c>
    </row>
    <row r="89" spans="1:14">
      <c r="A89" s="26" t="s">
        <v>14</v>
      </c>
      <c r="B89" s="27">
        <v>12854172</v>
      </c>
      <c r="C89" s="27">
        <v>14661949.862</v>
      </c>
      <c r="D89" s="27">
        <v>15107560.299799999</v>
      </c>
      <c r="F89" s="2">
        <f t="shared" ref="F89:G100" si="34">C89-B89</f>
        <v>1807777.8619999997</v>
      </c>
      <c r="G89" s="2">
        <f t="shared" si="34"/>
        <v>445610.43779999949</v>
      </c>
      <c r="I89" s="8">
        <f>B89/1000000</f>
        <v>12.854172</v>
      </c>
      <c r="J89" s="8">
        <f t="shared" ref="J89:K100" si="35">C89/1000000</f>
        <v>14.661949862</v>
      </c>
      <c r="K89" s="8">
        <f t="shared" si="35"/>
        <v>15.107560299799999</v>
      </c>
      <c r="M89" s="9">
        <f>(J89-I89)/I89</f>
        <v>0.14063744144702592</v>
      </c>
      <c r="N89" s="9">
        <f>(K89-J89)/J89</f>
        <v>3.0392304024644549E-2</v>
      </c>
    </row>
    <row r="90" spans="1:14">
      <c r="A90" s="26" t="s">
        <v>15</v>
      </c>
      <c r="B90" s="27">
        <v>16456443</v>
      </c>
      <c r="C90" s="27">
        <v>18207719.147712</v>
      </c>
      <c r="D90" s="27">
        <v>18628877.413258005</v>
      </c>
      <c r="F90" s="2">
        <f t="shared" si="34"/>
        <v>1751276.1477119997</v>
      </c>
      <c r="G90" s="2">
        <f t="shared" si="34"/>
        <v>421158.26554600522</v>
      </c>
      <c r="I90" s="8">
        <f t="shared" ref="I90:I100" si="36">B90/1000000</f>
        <v>16.456443</v>
      </c>
      <c r="J90" s="8">
        <f t="shared" si="35"/>
        <v>18.207719147711998</v>
      </c>
      <c r="K90" s="8">
        <f t="shared" si="35"/>
        <v>18.628877413258007</v>
      </c>
      <c r="M90" s="9">
        <f t="shared" ref="M90:N101" si="37">(J90-I90)/I90</f>
        <v>0.10641887482683822</v>
      </c>
      <c r="N90" s="9">
        <f t="shared" si="37"/>
        <v>2.3130753617700197E-2</v>
      </c>
    </row>
    <row r="91" spans="1:14">
      <c r="A91" s="26" t="s">
        <v>16</v>
      </c>
      <c r="B91" s="27">
        <v>8901444</v>
      </c>
      <c r="C91" s="27">
        <v>9666529.1363066677</v>
      </c>
      <c r="D91" s="27">
        <v>10139656.558149999</v>
      </c>
      <c r="F91" s="2">
        <f t="shared" si="34"/>
        <v>765085.1363066677</v>
      </c>
      <c r="G91" s="2">
        <f t="shared" si="34"/>
        <v>473127.42184333131</v>
      </c>
      <c r="I91" s="8">
        <f t="shared" si="36"/>
        <v>8.9014439999999997</v>
      </c>
      <c r="J91" s="8">
        <f t="shared" si="35"/>
        <v>9.6665291363066679</v>
      </c>
      <c r="K91" s="8">
        <f t="shared" si="35"/>
        <v>10.13965655815</v>
      </c>
      <c r="M91" s="9">
        <f t="shared" si="37"/>
        <v>8.5950676801052533E-2</v>
      </c>
      <c r="N91" s="9">
        <f t="shared" si="37"/>
        <v>4.8944912405664301E-2</v>
      </c>
    </row>
    <row r="92" spans="1:14">
      <c r="A92" s="26" t="s">
        <v>17</v>
      </c>
      <c r="B92" s="27">
        <v>26289713</v>
      </c>
      <c r="C92" s="27">
        <v>31998905.453199998</v>
      </c>
      <c r="D92" s="27">
        <v>33008355.961600002</v>
      </c>
      <c r="F92" s="2">
        <f t="shared" si="34"/>
        <v>5709192.4531999975</v>
      </c>
      <c r="G92" s="2">
        <f t="shared" si="34"/>
        <v>1009450.5084000044</v>
      </c>
      <c r="I92" s="8">
        <f t="shared" si="36"/>
        <v>26.289712999999999</v>
      </c>
      <c r="J92" s="8">
        <f t="shared" si="35"/>
        <v>31.998905453199999</v>
      </c>
      <c r="K92" s="8">
        <f t="shared" si="35"/>
        <v>33.008355961600003</v>
      </c>
      <c r="M92" s="9">
        <f t="shared" si="37"/>
        <v>0.2171645028304417</v>
      </c>
      <c r="N92" s="9">
        <f t="shared" si="37"/>
        <v>3.1546407419353016E-2</v>
      </c>
    </row>
    <row r="93" spans="1:14">
      <c r="A93" s="26" t="s">
        <v>18</v>
      </c>
      <c r="B93" s="27">
        <v>53167779</v>
      </c>
      <c r="C93" s="27">
        <v>58224228.291200005</v>
      </c>
      <c r="D93" s="27">
        <v>60216628.795100026</v>
      </c>
      <c r="F93" s="2">
        <f t="shared" si="34"/>
        <v>5056449.2912000045</v>
      </c>
      <c r="G93" s="2">
        <f t="shared" si="34"/>
        <v>1992400.5039000213</v>
      </c>
      <c r="I93" s="8">
        <f t="shared" si="36"/>
        <v>53.167779000000003</v>
      </c>
      <c r="J93" s="8">
        <f t="shared" si="35"/>
        <v>58.224228291200006</v>
      </c>
      <c r="K93" s="8">
        <f t="shared" si="35"/>
        <v>60.216628795100029</v>
      </c>
      <c r="M93" s="9">
        <f t="shared" si="37"/>
        <v>9.5103639578399596E-2</v>
      </c>
      <c r="N93" s="9">
        <f t="shared" si="37"/>
        <v>3.4219440297865708E-2</v>
      </c>
    </row>
    <row r="94" spans="1:14">
      <c r="A94" s="26" t="s">
        <v>19</v>
      </c>
      <c r="B94" s="27">
        <v>213991356</v>
      </c>
      <c r="C94" s="27">
        <v>229620966.72567993</v>
      </c>
      <c r="D94" s="27">
        <v>237188526.4804118</v>
      </c>
      <c r="F94" s="2">
        <f t="shared" si="34"/>
        <v>15629610.725679934</v>
      </c>
      <c r="G94" s="2">
        <f t="shared" si="34"/>
        <v>7567559.7547318637</v>
      </c>
      <c r="I94" s="8">
        <f t="shared" si="36"/>
        <v>213.991356</v>
      </c>
      <c r="J94" s="8">
        <f t="shared" si="35"/>
        <v>229.62096672567992</v>
      </c>
      <c r="K94" s="8">
        <f t="shared" si="35"/>
        <v>237.18852648041181</v>
      </c>
      <c r="M94" s="9">
        <f t="shared" si="37"/>
        <v>7.3038514348588573E-2</v>
      </c>
      <c r="N94" s="9">
        <f t="shared" si="37"/>
        <v>3.2956745469034564E-2</v>
      </c>
    </row>
    <row r="95" spans="1:14">
      <c r="A95" s="26" t="s">
        <v>20</v>
      </c>
      <c r="B95" s="27">
        <v>15272773</v>
      </c>
      <c r="C95" s="27">
        <v>17580744.241005328</v>
      </c>
      <c r="D95" s="27">
        <f>18570619.875958-600000</f>
        <v>17970619.875957999</v>
      </c>
      <c r="F95" s="2">
        <f t="shared" si="34"/>
        <v>2307971.2410053276</v>
      </c>
      <c r="G95" s="2">
        <f t="shared" si="34"/>
        <v>389875.63495267183</v>
      </c>
      <c r="I95" s="8">
        <f t="shared" si="36"/>
        <v>15.272773000000001</v>
      </c>
      <c r="J95" s="8">
        <f t="shared" si="35"/>
        <v>17.580744241005327</v>
      </c>
      <c r="K95" s="8">
        <f t="shared" si="35"/>
        <v>17.970619875958</v>
      </c>
      <c r="M95" s="9">
        <f t="shared" si="37"/>
        <v>0.15111671213900227</v>
      </c>
      <c r="N95" s="9">
        <f t="shared" si="37"/>
        <v>2.2176287283864105E-2</v>
      </c>
    </row>
    <row r="96" spans="1:14">
      <c r="A96" s="26" t="s">
        <v>21</v>
      </c>
      <c r="B96" s="27">
        <v>13354976</v>
      </c>
      <c r="C96" s="27">
        <v>13212332.047733329</v>
      </c>
      <c r="D96" s="27">
        <v>13748929.2336</v>
      </c>
      <c r="F96" s="2">
        <f t="shared" si="34"/>
        <v>-142643.95226667076</v>
      </c>
      <c r="G96" s="2">
        <f t="shared" si="34"/>
        <v>536597.18586667068</v>
      </c>
      <c r="I96" s="8">
        <f t="shared" si="36"/>
        <v>13.354976000000001</v>
      </c>
      <c r="J96" s="8">
        <f t="shared" si="35"/>
        <v>13.212332047733328</v>
      </c>
      <c r="K96" s="8">
        <f t="shared" si="35"/>
        <v>13.7489292336</v>
      </c>
      <c r="M96" s="9">
        <f t="shared" si="37"/>
        <v>-1.0680959087210059E-2</v>
      </c>
      <c r="N96" s="9">
        <f t="shared" si="37"/>
        <v>4.0613359089679328E-2</v>
      </c>
    </row>
    <row r="97" spans="1:14">
      <c r="A97" s="26" t="s">
        <v>22</v>
      </c>
      <c r="B97" s="27">
        <v>2811662</v>
      </c>
      <c r="C97" s="27">
        <v>3101945.398</v>
      </c>
      <c r="D97" s="27">
        <v>3224888.1122000003</v>
      </c>
      <c r="F97" s="2">
        <f t="shared" si="34"/>
        <v>290283.39800000004</v>
      </c>
      <c r="G97" s="2">
        <f t="shared" si="34"/>
        <v>122942.71420000028</v>
      </c>
      <c r="I97" s="8">
        <f t="shared" si="36"/>
        <v>2.8116620000000001</v>
      </c>
      <c r="J97" s="8">
        <f t="shared" si="35"/>
        <v>3.1019453980000002</v>
      </c>
      <c r="K97" s="8">
        <f t="shared" si="35"/>
        <v>3.2248881122000004</v>
      </c>
      <c r="M97" s="9">
        <f t="shared" si="37"/>
        <v>0.10324263656157821</v>
      </c>
      <c r="N97" s="9">
        <f t="shared" si="37"/>
        <v>3.9634067794767844E-2</v>
      </c>
    </row>
    <row r="98" spans="1:14">
      <c r="A98" s="26" t="s">
        <v>23</v>
      </c>
      <c r="B98" s="27">
        <v>846370</v>
      </c>
      <c r="C98" s="27">
        <v>1050346.1192000001</v>
      </c>
      <c r="D98" s="27">
        <v>1072800.2555</v>
      </c>
      <c r="F98" s="2">
        <f t="shared" si="34"/>
        <v>203976.11920000007</v>
      </c>
      <c r="G98" s="2">
        <f t="shared" si="34"/>
        <v>22454.136299999896</v>
      </c>
      <c r="I98" s="8">
        <f t="shared" si="36"/>
        <v>0.84636999999999996</v>
      </c>
      <c r="J98" s="8">
        <f t="shared" si="35"/>
        <v>1.0503461192000001</v>
      </c>
      <c r="K98" s="8">
        <f t="shared" si="35"/>
        <v>1.0728002555</v>
      </c>
      <c r="M98" s="9">
        <f t="shared" si="37"/>
        <v>0.24100112149532729</v>
      </c>
      <c r="N98" s="9">
        <f t="shared" si="37"/>
        <v>2.137784477854043E-2</v>
      </c>
    </row>
    <row r="99" spans="1:14">
      <c r="A99" s="26" t="s">
        <v>24</v>
      </c>
      <c r="B99" s="27">
        <v>4797456</v>
      </c>
      <c r="C99" s="27">
        <v>5703260.2052000007</v>
      </c>
      <c r="D99" s="27">
        <v>5801329.9853999997</v>
      </c>
      <c r="F99" s="2">
        <f t="shared" si="34"/>
        <v>905804.20520000067</v>
      </c>
      <c r="G99" s="2">
        <f t="shared" si="34"/>
        <v>98069.78019999899</v>
      </c>
      <c r="I99" s="8">
        <f t="shared" si="36"/>
        <v>4.7974560000000004</v>
      </c>
      <c r="J99" s="8">
        <f t="shared" si="35"/>
        <v>5.7032602052000003</v>
      </c>
      <c r="K99" s="8">
        <f t="shared" si="35"/>
        <v>5.8013299853999998</v>
      </c>
      <c r="M99" s="9">
        <f t="shared" si="37"/>
        <v>0.18880927833418376</v>
      </c>
      <c r="N99" s="9">
        <f t="shared" si="37"/>
        <v>1.7195389421402064E-2</v>
      </c>
    </row>
    <row r="100" spans="1:14">
      <c r="A100" s="26" t="s">
        <v>25</v>
      </c>
      <c r="B100" s="27">
        <v>11865193</v>
      </c>
      <c r="C100" s="27">
        <v>12930510.757066665</v>
      </c>
      <c r="D100" s="27">
        <v>13163196.292199999</v>
      </c>
      <c r="F100" s="2">
        <f t="shared" si="34"/>
        <v>1065317.7570666652</v>
      </c>
      <c r="G100" s="2">
        <f t="shared" si="34"/>
        <v>232685.53513333388</v>
      </c>
      <c r="I100" s="8">
        <f t="shared" si="36"/>
        <v>11.865193</v>
      </c>
      <c r="J100" s="8">
        <f t="shared" si="35"/>
        <v>12.930510757066665</v>
      </c>
      <c r="K100" s="8">
        <f t="shared" si="35"/>
        <v>13.163196292199999</v>
      </c>
      <c r="M100" s="9">
        <f t="shared" si="37"/>
        <v>8.9785118292358634E-2</v>
      </c>
      <c r="N100" s="9">
        <f t="shared" si="37"/>
        <v>1.7995076877080671E-2</v>
      </c>
    </row>
    <row r="101" spans="1:14">
      <c r="B101" s="11">
        <f t="shared" ref="B101:D101" si="38">SUM(B89:B100)</f>
        <v>380609337</v>
      </c>
      <c r="C101" s="11">
        <f t="shared" si="38"/>
        <v>415959437.38430393</v>
      </c>
      <c r="D101" s="11">
        <f t="shared" si="38"/>
        <v>429271369.26317799</v>
      </c>
      <c r="F101" s="11">
        <f t="shared" ref="F101:G101" si="39">SUM(F89:F100)</f>
        <v>35350100.384303927</v>
      </c>
      <c r="G101" s="11">
        <f t="shared" si="39"/>
        <v>13311931.878873901</v>
      </c>
      <c r="I101" s="28">
        <f t="shared" ref="I101:J101" si="40">SUM(I89:I100)</f>
        <v>380.60933699999998</v>
      </c>
      <c r="J101" s="28">
        <f t="shared" si="40"/>
        <v>415.95943738430395</v>
      </c>
      <c r="K101" s="28">
        <f>SUM(K89:K100)</f>
        <v>429.2713692631778</v>
      </c>
      <c r="M101" s="29">
        <f t="shared" si="37"/>
        <v>9.2877648937718979E-2</v>
      </c>
      <c r="N101" s="29">
        <f t="shared" si="37"/>
        <v>3.2002956736800724E-2</v>
      </c>
    </row>
    <row r="103" spans="1:14">
      <c r="A103" s="16"/>
      <c r="J103" s="9"/>
      <c r="K103" s="9"/>
    </row>
    <row r="107" spans="1:14">
      <c r="A107" s="1" t="s">
        <v>33</v>
      </c>
      <c r="M107" s="44" t="s">
        <v>2</v>
      </c>
      <c r="N107" s="44"/>
    </row>
    <row r="108" spans="1:14">
      <c r="A108" s="15" t="s">
        <v>4</v>
      </c>
      <c r="B108" s="13" t="s">
        <v>30</v>
      </c>
      <c r="C108" s="13" t="s">
        <v>6</v>
      </c>
      <c r="D108" s="13" t="s">
        <v>7</v>
      </c>
      <c r="F108" s="4" t="s">
        <v>8</v>
      </c>
      <c r="G108" s="4" t="s">
        <v>9</v>
      </c>
      <c r="M108" s="5" t="s">
        <v>10</v>
      </c>
      <c r="N108" s="5" t="s">
        <v>11</v>
      </c>
    </row>
    <row r="109" spans="1:14">
      <c r="A109" s="16" t="s">
        <v>14</v>
      </c>
      <c r="B109" s="2">
        <f>B3+B37+B55</f>
        <v>9701725</v>
      </c>
      <c r="C109" s="2">
        <f>C3+C37+C55</f>
        <v>10521327.560000001</v>
      </c>
      <c r="D109" s="2">
        <f>D3+D37+D55</f>
        <v>10721139.560000001</v>
      </c>
      <c r="F109" s="2">
        <f t="shared" ref="F109:G120" si="41">C109-B109</f>
        <v>819602.56000000052</v>
      </c>
      <c r="G109" s="2">
        <f t="shared" si="41"/>
        <v>199812</v>
      </c>
      <c r="I109" s="8">
        <f>B109/1000000</f>
        <v>9.7017249999999997</v>
      </c>
      <c r="J109" s="8">
        <f t="shared" ref="J109:K120" si="42">C109/1000000</f>
        <v>10.521327560000001</v>
      </c>
      <c r="K109" s="8">
        <f t="shared" si="42"/>
        <v>10.721139560000001</v>
      </c>
      <c r="M109" s="9">
        <f>(J109-I109)/I109</f>
        <v>8.4480085757945286E-2</v>
      </c>
      <c r="N109" s="9">
        <f>(K109-J109)/J109</f>
        <v>1.8991139555396528E-2</v>
      </c>
    </row>
    <row r="110" spans="1:14">
      <c r="A110" s="16" t="s">
        <v>15</v>
      </c>
      <c r="B110" s="2">
        <f t="shared" ref="B110:D120" si="43">B4+B38+B56</f>
        <v>13106323</v>
      </c>
      <c r="C110" s="2">
        <f t="shared" si="43"/>
        <v>14083706.24</v>
      </c>
      <c r="D110" s="2">
        <f t="shared" si="43"/>
        <v>14229908.02</v>
      </c>
      <c r="F110" s="2">
        <f t="shared" si="41"/>
        <v>977383.24000000022</v>
      </c>
      <c r="G110" s="2">
        <f t="shared" si="41"/>
        <v>146201.77999999933</v>
      </c>
      <c r="I110" s="8">
        <f t="shared" ref="I110:I120" si="44">B110/1000000</f>
        <v>13.106323</v>
      </c>
      <c r="J110" s="8">
        <f t="shared" si="42"/>
        <v>14.08370624</v>
      </c>
      <c r="K110" s="8">
        <f t="shared" si="42"/>
        <v>14.22990802</v>
      </c>
      <c r="M110" s="9">
        <f t="shared" ref="M110:N121" si="45">(J110-I110)/I110</f>
        <v>7.4573413153330645E-2</v>
      </c>
      <c r="N110" s="9">
        <f t="shared" si="45"/>
        <v>1.038091660736032E-2</v>
      </c>
    </row>
    <row r="111" spans="1:14">
      <c r="A111" s="16" t="s">
        <v>16</v>
      </c>
      <c r="B111" s="2">
        <f t="shared" si="43"/>
        <v>6045691</v>
      </c>
      <c r="C111" s="2">
        <f t="shared" si="43"/>
        <v>6229745.2999999998</v>
      </c>
      <c r="D111" s="2">
        <f t="shared" si="43"/>
        <v>6452273.5</v>
      </c>
      <c r="F111" s="2">
        <f t="shared" si="41"/>
        <v>184054.29999999981</v>
      </c>
      <c r="G111" s="2">
        <f t="shared" si="41"/>
        <v>222528.20000000019</v>
      </c>
      <c r="I111" s="8">
        <f t="shared" si="44"/>
        <v>6.0456909999999997</v>
      </c>
      <c r="J111" s="8">
        <f t="shared" si="42"/>
        <v>6.2297452999999994</v>
      </c>
      <c r="K111" s="8">
        <f t="shared" si="42"/>
        <v>6.4522735000000004</v>
      </c>
      <c r="M111" s="9">
        <f t="shared" si="45"/>
        <v>3.0443881435554626E-2</v>
      </c>
      <c r="N111" s="9">
        <f t="shared" si="45"/>
        <v>3.5720272544689922E-2</v>
      </c>
    </row>
    <row r="112" spans="1:14">
      <c r="A112" s="16" t="s">
        <v>17</v>
      </c>
      <c r="B112" s="2">
        <f t="shared" si="43"/>
        <v>17512837</v>
      </c>
      <c r="C112" s="2">
        <f t="shared" si="43"/>
        <v>20409489</v>
      </c>
      <c r="D112" s="2">
        <f t="shared" si="43"/>
        <v>20768404</v>
      </c>
      <c r="F112" s="2">
        <f t="shared" si="41"/>
        <v>2896652</v>
      </c>
      <c r="G112" s="2">
        <f t="shared" si="41"/>
        <v>358915</v>
      </c>
      <c r="I112" s="8">
        <f t="shared" si="44"/>
        <v>17.512837000000001</v>
      </c>
      <c r="J112" s="8">
        <f t="shared" si="42"/>
        <v>20.409489000000001</v>
      </c>
      <c r="K112" s="8">
        <f t="shared" si="42"/>
        <v>20.768404</v>
      </c>
      <c r="M112" s="9">
        <f t="shared" si="45"/>
        <v>0.16540164223534995</v>
      </c>
      <c r="N112" s="9">
        <f t="shared" si="45"/>
        <v>1.7585692615821966E-2</v>
      </c>
    </row>
    <row r="113" spans="1:14">
      <c r="A113" s="16" t="s">
        <v>18</v>
      </c>
      <c r="B113" s="2">
        <f t="shared" si="43"/>
        <v>38508808</v>
      </c>
      <c r="C113" s="2">
        <f t="shared" si="43"/>
        <v>40700141.5</v>
      </c>
      <c r="D113" s="2">
        <f t="shared" si="43"/>
        <v>41735546.899999999</v>
      </c>
      <c r="F113" s="2">
        <f t="shared" si="41"/>
        <v>2191333.5</v>
      </c>
      <c r="G113" s="2">
        <f t="shared" si="41"/>
        <v>1035405.3999999985</v>
      </c>
      <c r="I113" s="8">
        <f t="shared" si="44"/>
        <v>38.508808000000002</v>
      </c>
      <c r="J113" s="8">
        <f t="shared" si="42"/>
        <v>40.700141500000001</v>
      </c>
      <c r="K113" s="8">
        <f t="shared" si="42"/>
        <v>41.735546899999996</v>
      </c>
      <c r="M113" s="9">
        <f t="shared" si="45"/>
        <v>5.6904734625906853E-2</v>
      </c>
      <c r="N113" s="9">
        <f t="shared" si="45"/>
        <v>2.5439847672273936E-2</v>
      </c>
    </row>
    <row r="114" spans="1:14">
      <c r="A114" s="16" t="s">
        <v>19</v>
      </c>
      <c r="B114" s="2">
        <f t="shared" si="43"/>
        <v>164272425</v>
      </c>
      <c r="C114" s="2">
        <f t="shared" si="43"/>
        <v>170195266.68333334</v>
      </c>
      <c r="D114" s="2">
        <f t="shared" si="43"/>
        <v>173950557.66666663</v>
      </c>
      <c r="F114" s="2">
        <f t="shared" si="41"/>
        <v>5922841.6833333373</v>
      </c>
      <c r="G114" s="2">
        <f t="shared" si="41"/>
        <v>3755290.9833332896</v>
      </c>
      <c r="I114" s="8">
        <f t="shared" si="44"/>
        <v>164.272425</v>
      </c>
      <c r="J114" s="8">
        <f t="shared" si="42"/>
        <v>170.19526668333333</v>
      </c>
      <c r="K114" s="8">
        <f t="shared" si="42"/>
        <v>173.95055766666664</v>
      </c>
      <c r="M114" s="9">
        <f t="shared" si="45"/>
        <v>3.6054996347276977E-2</v>
      </c>
      <c r="N114" s="9">
        <f t="shared" si="45"/>
        <v>2.2064602949977655E-2</v>
      </c>
    </row>
    <row r="115" spans="1:14">
      <c r="A115" s="16" t="s">
        <v>20</v>
      </c>
      <c r="B115" s="2">
        <f t="shared" si="43"/>
        <v>10620098</v>
      </c>
      <c r="C115" s="2">
        <f t="shared" si="43"/>
        <v>11722286.440000001</v>
      </c>
      <c r="D115" s="2">
        <f t="shared" si="43"/>
        <v>12414449.92</v>
      </c>
      <c r="F115" s="2">
        <f t="shared" si="41"/>
        <v>1102188.4400000013</v>
      </c>
      <c r="G115" s="2">
        <f t="shared" si="41"/>
        <v>692163.47999999858</v>
      </c>
      <c r="I115" s="8">
        <f t="shared" si="44"/>
        <v>10.620098</v>
      </c>
      <c r="J115" s="8">
        <f t="shared" si="42"/>
        <v>11.722286440000001</v>
      </c>
      <c r="K115" s="8">
        <f t="shared" si="42"/>
        <v>12.414449919999999</v>
      </c>
      <c r="M115" s="9">
        <f t="shared" si="45"/>
        <v>0.10378326452354779</v>
      </c>
      <c r="N115" s="9">
        <f t="shared" si="45"/>
        <v>5.9046798040877577E-2</v>
      </c>
    </row>
    <row r="116" spans="1:14">
      <c r="A116" s="16" t="s">
        <v>21</v>
      </c>
      <c r="B116" s="2">
        <f t="shared" si="43"/>
        <v>10217246</v>
      </c>
      <c r="C116" s="2">
        <f t="shared" si="43"/>
        <v>9489043</v>
      </c>
      <c r="D116" s="2">
        <f t="shared" si="43"/>
        <v>9807171</v>
      </c>
      <c r="F116" s="2">
        <f t="shared" si="41"/>
        <v>-728203</v>
      </c>
      <c r="G116" s="2">
        <f t="shared" si="41"/>
        <v>318128</v>
      </c>
      <c r="I116" s="8">
        <f t="shared" si="44"/>
        <v>10.217245999999999</v>
      </c>
      <c r="J116" s="8">
        <f t="shared" si="42"/>
        <v>9.4890430000000006</v>
      </c>
      <c r="K116" s="8">
        <f t="shared" si="42"/>
        <v>9.8071710000000003</v>
      </c>
      <c r="M116" s="9">
        <f t="shared" si="45"/>
        <v>-7.1271945492943883E-2</v>
      </c>
      <c r="N116" s="9">
        <f t="shared" si="45"/>
        <v>3.3525825523184977E-2</v>
      </c>
    </row>
    <row r="117" spans="1:14">
      <c r="A117" s="16" t="s">
        <v>22</v>
      </c>
      <c r="B117" s="2">
        <f t="shared" si="43"/>
        <v>1949046</v>
      </c>
      <c r="C117" s="2">
        <f t="shared" si="43"/>
        <v>2017335</v>
      </c>
      <c r="D117" s="2">
        <f t="shared" si="43"/>
        <v>2066918</v>
      </c>
      <c r="F117" s="2">
        <f t="shared" si="41"/>
        <v>68289</v>
      </c>
      <c r="G117" s="2">
        <f t="shared" si="41"/>
        <v>49583</v>
      </c>
      <c r="I117" s="8">
        <f t="shared" si="44"/>
        <v>1.9490460000000001</v>
      </c>
      <c r="J117" s="8">
        <f t="shared" si="42"/>
        <v>2.0173350000000001</v>
      </c>
      <c r="K117" s="8">
        <f t="shared" si="42"/>
        <v>2.0669179999999998</v>
      </c>
      <c r="M117" s="9">
        <f t="shared" si="45"/>
        <v>3.5037141247564213E-2</v>
      </c>
      <c r="N117" s="9">
        <f t="shared" si="45"/>
        <v>2.4578466144690746E-2</v>
      </c>
    </row>
    <row r="118" spans="1:14">
      <c r="A118" s="16" t="s">
        <v>23</v>
      </c>
      <c r="B118" s="2">
        <f t="shared" si="43"/>
        <v>638753</v>
      </c>
      <c r="C118" s="2">
        <f t="shared" si="43"/>
        <v>679834</v>
      </c>
      <c r="D118" s="2">
        <f t="shared" si="43"/>
        <v>685295</v>
      </c>
      <c r="F118" s="2">
        <f t="shared" si="41"/>
        <v>41081</v>
      </c>
      <c r="G118" s="2">
        <f t="shared" si="41"/>
        <v>5461</v>
      </c>
      <c r="I118" s="8">
        <f t="shared" si="44"/>
        <v>0.63875300000000002</v>
      </c>
      <c r="J118" s="8">
        <f t="shared" si="42"/>
        <v>0.67983400000000005</v>
      </c>
      <c r="K118" s="8">
        <f t="shared" si="42"/>
        <v>0.68529499999999999</v>
      </c>
      <c r="M118" s="9">
        <f t="shared" si="45"/>
        <v>6.4314375040117278E-2</v>
      </c>
      <c r="N118" s="9">
        <f t="shared" si="45"/>
        <v>8.0328433117495407E-3</v>
      </c>
    </row>
    <row r="119" spans="1:14">
      <c r="A119" s="16" t="s">
        <v>24</v>
      </c>
      <c r="B119" s="2">
        <f t="shared" si="43"/>
        <v>3429403</v>
      </c>
      <c r="C119" s="2">
        <f t="shared" si="43"/>
        <v>3936392</v>
      </c>
      <c r="D119" s="2">
        <f t="shared" si="43"/>
        <v>3930262.2</v>
      </c>
      <c r="F119" s="2">
        <f t="shared" si="41"/>
        <v>506989</v>
      </c>
      <c r="G119" s="2">
        <f t="shared" si="41"/>
        <v>-6129.7999999998137</v>
      </c>
      <c r="I119" s="8">
        <f t="shared" si="44"/>
        <v>3.4294030000000002</v>
      </c>
      <c r="J119" s="8">
        <f t="shared" si="42"/>
        <v>3.9363920000000001</v>
      </c>
      <c r="K119" s="8">
        <f t="shared" si="42"/>
        <v>3.9302622</v>
      </c>
      <c r="M119" s="9">
        <f t="shared" si="45"/>
        <v>0.14783593529252756</v>
      </c>
      <c r="N119" s="9">
        <f t="shared" si="45"/>
        <v>-1.5572127979124218E-3</v>
      </c>
    </row>
    <row r="120" spans="1:14">
      <c r="A120" s="16" t="s">
        <v>25</v>
      </c>
      <c r="B120" s="2">
        <f t="shared" si="43"/>
        <v>8988229</v>
      </c>
      <c r="C120" s="2">
        <f t="shared" si="43"/>
        <v>9506615.5</v>
      </c>
      <c r="D120" s="2">
        <f t="shared" si="43"/>
        <v>9560868</v>
      </c>
      <c r="F120" s="2">
        <f t="shared" si="41"/>
        <v>518386.5</v>
      </c>
      <c r="G120" s="2">
        <f t="shared" si="41"/>
        <v>54252.5</v>
      </c>
      <c r="I120" s="8">
        <f t="shared" si="44"/>
        <v>8.9882290000000005</v>
      </c>
      <c r="J120" s="8">
        <f t="shared" si="42"/>
        <v>9.5066155000000006</v>
      </c>
      <c r="K120" s="8">
        <f t="shared" si="42"/>
        <v>9.5608679999999993</v>
      </c>
      <c r="M120" s="9">
        <f t="shared" si="45"/>
        <v>5.7673931093655942E-2</v>
      </c>
      <c r="N120" s="9">
        <f t="shared" si="45"/>
        <v>5.7068154276354926E-3</v>
      </c>
    </row>
    <row r="121" spans="1:14">
      <c r="B121" s="11">
        <f t="shared" ref="B121:D121" si="46">SUM(B109:B120)</f>
        <v>284990584</v>
      </c>
      <c r="C121" s="11">
        <f t="shared" si="46"/>
        <v>299491182.22333336</v>
      </c>
      <c r="D121" s="11">
        <f t="shared" si="46"/>
        <v>306322793.76666659</v>
      </c>
      <c r="F121" s="11">
        <f t="shared" ref="F121:G121" si="47">SUM(F109:F120)</f>
        <v>14500598.22333334</v>
      </c>
      <c r="G121" s="11">
        <f t="shared" si="47"/>
        <v>6831611.5433332864</v>
      </c>
      <c r="I121" s="28">
        <f t="shared" ref="I121:J121" si="48">SUM(I109:I120)</f>
        <v>284.99058399999996</v>
      </c>
      <c r="J121" s="28">
        <f t="shared" si="48"/>
        <v>299.49118222333334</v>
      </c>
      <c r="K121" s="28">
        <f>SUM(K109:K120)</f>
        <v>306.32279376666656</v>
      </c>
      <c r="M121" s="29">
        <f t="shared" si="45"/>
        <v>5.0880973047633692E-2</v>
      </c>
      <c r="N121" s="29">
        <f t="shared" si="45"/>
        <v>2.2810726822130038E-2</v>
      </c>
    </row>
  </sheetData>
  <mergeCells count="9">
    <mergeCell ref="P1:R1"/>
    <mergeCell ref="M18:N18"/>
    <mergeCell ref="M35:N35"/>
    <mergeCell ref="M53:N53"/>
    <mergeCell ref="M70:N70"/>
    <mergeCell ref="M87:N87"/>
    <mergeCell ref="M107:N107"/>
    <mergeCell ref="F1:G1"/>
    <mergeCell ref="M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1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5.28515625" style="2" bestFit="1" customWidth="1"/>
    <col min="5" max="5" width="2.7109375" style="1" customWidth="1"/>
    <col min="6" max="6" width="13.28515625" style="8" bestFit="1" customWidth="1"/>
    <col min="7" max="7" width="15" style="8" bestFit="1" customWidth="1"/>
    <col min="8" max="8" width="2.7109375" style="1" customWidth="1"/>
    <col min="9" max="11" width="7" style="1" bestFit="1" customWidth="1"/>
    <col min="12" max="12" width="2.8554687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9">
      <c r="A1" s="1" t="s">
        <v>69</v>
      </c>
      <c r="F1" s="43" t="s">
        <v>1</v>
      </c>
      <c r="G1" s="43"/>
      <c r="M1" s="44" t="s">
        <v>2</v>
      </c>
      <c r="N1" s="44"/>
      <c r="P1" s="44" t="s">
        <v>3</v>
      </c>
      <c r="Q1" s="44"/>
      <c r="R1" s="44"/>
    </row>
    <row r="2" spans="1:19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  <c r="M2" s="5" t="s">
        <v>10</v>
      </c>
      <c r="N2" s="5" t="s">
        <v>11</v>
      </c>
      <c r="P2" s="5" t="s">
        <v>12</v>
      </c>
      <c r="Q2" s="5" t="s">
        <v>10</v>
      </c>
      <c r="R2" s="5" t="s">
        <v>11</v>
      </c>
      <c r="S2" s="5" t="s">
        <v>13</v>
      </c>
    </row>
    <row r="3" spans="1:19" ht="15" customHeight="1">
      <c r="A3" s="34" t="s">
        <v>14</v>
      </c>
      <c r="B3" s="35">
        <v>5360636</v>
      </c>
      <c r="C3" s="35">
        <v>6095915</v>
      </c>
      <c r="D3" s="35">
        <v>6236462</v>
      </c>
      <c r="F3" s="2">
        <f>C3-B3</f>
        <v>735279</v>
      </c>
      <c r="G3" s="2">
        <f>D3-C3</f>
        <v>140547</v>
      </c>
      <c r="I3" s="8">
        <f t="shared" ref="I3:K14" si="0">B3/1000000</f>
        <v>5.3606360000000004</v>
      </c>
      <c r="J3" s="8">
        <f t="shared" si="0"/>
        <v>6.0959149999999998</v>
      </c>
      <c r="K3" s="8">
        <f t="shared" si="0"/>
        <v>6.2364620000000004</v>
      </c>
      <c r="M3" s="9">
        <f t="shared" ref="M3:N15" si="1">(J3-I3)/I3</f>
        <v>0.13716264264165656</v>
      </c>
      <c r="N3" s="9">
        <f t="shared" si="1"/>
        <v>2.305593171820812E-2</v>
      </c>
      <c r="P3" s="1">
        <v>39</v>
      </c>
      <c r="Q3" s="1">
        <v>41</v>
      </c>
      <c r="R3" s="1">
        <v>41</v>
      </c>
      <c r="S3" s="1">
        <f>Q3-P3</f>
        <v>2</v>
      </c>
    </row>
    <row r="4" spans="1:19" ht="15" customHeight="1">
      <c r="A4" s="34" t="s">
        <v>15</v>
      </c>
      <c r="B4" s="35">
        <v>5687023</v>
      </c>
      <c r="C4" s="35">
        <v>6058446.2400000002</v>
      </c>
      <c r="D4" s="35">
        <v>6242648.0200000005</v>
      </c>
      <c r="F4" s="2">
        <f t="shared" ref="F4:G14" si="2">C4-B4</f>
        <v>371423.24000000022</v>
      </c>
      <c r="G4" s="2">
        <f t="shared" si="2"/>
        <v>184201.78000000026</v>
      </c>
      <c r="I4" s="8">
        <f t="shared" si="0"/>
        <v>5.6870229999999999</v>
      </c>
      <c r="J4" s="8">
        <f t="shared" si="0"/>
        <v>6.0584462400000003</v>
      </c>
      <c r="K4" s="8">
        <f t="shared" si="0"/>
        <v>6.2426480200000007</v>
      </c>
      <c r="M4" s="9">
        <f t="shared" si="1"/>
        <v>6.5310662538203265E-2</v>
      </c>
      <c r="N4" s="9">
        <f t="shared" si="1"/>
        <v>3.0404128831553422E-2</v>
      </c>
      <c r="P4" s="1">
        <v>47</v>
      </c>
      <c r="Q4" s="1">
        <v>48</v>
      </c>
      <c r="R4" s="1">
        <v>48</v>
      </c>
      <c r="S4" s="1">
        <f t="shared" ref="S4:S14" si="3">Q4-P4</f>
        <v>1</v>
      </c>
    </row>
    <row r="5" spans="1:19" ht="15" customHeight="1">
      <c r="A5" s="34" t="s">
        <v>16</v>
      </c>
      <c r="B5" s="35">
        <v>4845741</v>
      </c>
      <c r="C5" s="35">
        <v>5062695.3</v>
      </c>
      <c r="D5" s="35">
        <v>5245623.5</v>
      </c>
      <c r="F5" s="2">
        <f t="shared" si="2"/>
        <v>216954.29999999981</v>
      </c>
      <c r="G5" s="2">
        <f t="shared" si="2"/>
        <v>182928.20000000019</v>
      </c>
      <c r="I5" s="8">
        <f t="shared" si="0"/>
        <v>4.8457410000000003</v>
      </c>
      <c r="J5" s="8">
        <f t="shared" si="0"/>
        <v>5.0626952999999997</v>
      </c>
      <c r="K5" s="8">
        <f t="shared" si="0"/>
        <v>5.2456234999999998</v>
      </c>
      <c r="M5" s="9">
        <f t="shared" si="1"/>
        <v>4.4772161780829677E-2</v>
      </c>
      <c r="N5" s="9">
        <f t="shared" si="1"/>
        <v>3.6132571517784234E-2</v>
      </c>
      <c r="P5" s="1">
        <v>46</v>
      </c>
      <c r="Q5" s="1">
        <v>46</v>
      </c>
      <c r="R5" s="1">
        <v>46</v>
      </c>
      <c r="S5" s="1">
        <f t="shared" si="3"/>
        <v>0</v>
      </c>
    </row>
    <row r="6" spans="1:19" ht="15" customHeight="1">
      <c r="A6" s="34" t="s">
        <v>17</v>
      </c>
      <c r="B6" s="35">
        <v>14935937</v>
      </c>
      <c r="C6" s="35">
        <v>17073389</v>
      </c>
      <c r="D6" s="35">
        <v>17413504</v>
      </c>
      <c r="F6" s="2">
        <f t="shared" si="2"/>
        <v>2137452</v>
      </c>
      <c r="G6" s="2">
        <f t="shared" si="2"/>
        <v>340115</v>
      </c>
      <c r="I6" s="8">
        <f t="shared" si="0"/>
        <v>14.935936999999999</v>
      </c>
      <c r="J6" s="8">
        <f t="shared" si="0"/>
        <v>17.073388999999999</v>
      </c>
      <c r="K6" s="8">
        <f t="shared" si="0"/>
        <v>17.413504</v>
      </c>
      <c r="M6" s="9">
        <f t="shared" si="1"/>
        <v>0.14310799516628919</v>
      </c>
      <c r="N6" s="9">
        <f t="shared" si="1"/>
        <v>1.9920766755797625E-2</v>
      </c>
      <c r="P6" s="1">
        <v>372</v>
      </c>
      <c r="Q6" s="1">
        <v>371</v>
      </c>
      <c r="R6" s="1">
        <v>371</v>
      </c>
      <c r="S6" s="1">
        <f t="shared" si="3"/>
        <v>-1</v>
      </c>
    </row>
    <row r="7" spans="1:19" ht="15" customHeight="1">
      <c r="A7" s="34" t="s">
        <v>18</v>
      </c>
      <c r="B7" s="35">
        <v>24757816</v>
      </c>
      <c r="C7" s="35">
        <v>25624474</v>
      </c>
      <c r="D7" s="35">
        <v>26102819</v>
      </c>
      <c r="F7" s="2">
        <f t="shared" si="2"/>
        <v>866658</v>
      </c>
      <c r="G7" s="2">
        <f t="shared" si="2"/>
        <v>478345</v>
      </c>
      <c r="I7" s="8">
        <f t="shared" si="0"/>
        <v>24.757815999999998</v>
      </c>
      <c r="J7" s="8">
        <f t="shared" si="0"/>
        <v>25.624473999999999</v>
      </c>
      <c r="K7" s="8">
        <f t="shared" si="0"/>
        <v>26.102819</v>
      </c>
      <c r="M7" s="9">
        <f t="shared" si="1"/>
        <v>3.50054302043444E-2</v>
      </c>
      <c r="N7" s="9">
        <f t="shared" si="1"/>
        <v>1.8667505135910339E-2</v>
      </c>
      <c r="P7" s="1">
        <v>241</v>
      </c>
      <c r="Q7" s="1">
        <v>241</v>
      </c>
      <c r="R7" s="1">
        <v>241</v>
      </c>
      <c r="S7" s="1">
        <f t="shared" si="3"/>
        <v>0</v>
      </c>
    </row>
    <row r="8" spans="1:19" ht="15" customHeight="1">
      <c r="A8" s="34" t="s">
        <v>19</v>
      </c>
      <c r="B8" s="35">
        <v>80852358</v>
      </c>
      <c r="C8" s="35">
        <v>83356693.600000024</v>
      </c>
      <c r="D8" s="35">
        <v>85759634.049999982</v>
      </c>
      <c r="F8" s="2">
        <f t="shared" si="2"/>
        <v>2504335.6000000238</v>
      </c>
      <c r="G8" s="2">
        <f t="shared" si="2"/>
        <v>2402940.4499999583</v>
      </c>
      <c r="I8" s="8">
        <f t="shared" si="0"/>
        <v>80.852357999999995</v>
      </c>
      <c r="J8" s="8">
        <f t="shared" si="0"/>
        <v>83.356693600000028</v>
      </c>
      <c r="K8" s="8">
        <f t="shared" si="0"/>
        <v>85.759634049999988</v>
      </c>
      <c r="M8" s="9">
        <f t="shared" si="1"/>
        <v>3.0974181359064792E-2</v>
      </c>
      <c r="N8" s="9">
        <f t="shared" si="1"/>
        <v>2.8827204465796605E-2</v>
      </c>
      <c r="P8" s="1">
        <v>946</v>
      </c>
      <c r="Q8" s="1">
        <v>949</v>
      </c>
      <c r="R8" s="1">
        <v>949</v>
      </c>
      <c r="S8" s="1">
        <f t="shared" si="3"/>
        <v>3</v>
      </c>
    </row>
    <row r="9" spans="1:19" ht="15" customHeight="1">
      <c r="A9" s="34" t="s">
        <v>20</v>
      </c>
      <c r="B9" s="35">
        <v>7856098</v>
      </c>
      <c r="C9" s="35">
        <v>8577942.9400000013</v>
      </c>
      <c r="D9" s="35">
        <v>8696911.0199999996</v>
      </c>
      <c r="F9" s="2">
        <f t="shared" si="2"/>
        <v>721844.94000000134</v>
      </c>
      <c r="G9" s="2">
        <f t="shared" si="2"/>
        <v>118968.07999999821</v>
      </c>
      <c r="I9" s="8">
        <f t="shared" si="0"/>
        <v>7.8560980000000002</v>
      </c>
      <c r="J9" s="8">
        <f t="shared" si="0"/>
        <v>8.5779429400000016</v>
      </c>
      <c r="K9" s="8">
        <f t="shared" si="0"/>
        <v>8.6969110199999999</v>
      </c>
      <c r="M9" s="9">
        <f t="shared" si="1"/>
        <v>9.1883393002480537E-2</v>
      </c>
      <c r="N9" s="9">
        <f t="shared" si="1"/>
        <v>1.386906870704812E-2</v>
      </c>
      <c r="P9" s="1">
        <v>69</v>
      </c>
      <c r="Q9" s="1">
        <v>68</v>
      </c>
      <c r="R9" s="1">
        <v>68</v>
      </c>
      <c r="S9" s="1">
        <f t="shared" si="3"/>
        <v>-1</v>
      </c>
    </row>
    <row r="10" spans="1:19" ht="15" customHeight="1">
      <c r="A10" s="34" t="s">
        <v>21</v>
      </c>
      <c r="B10" s="35">
        <v>5332926</v>
      </c>
      <c r="C10" s="35">
        <v>5470806</v>
      </c>
      <c r="D10" s="35">
        <v>5592908</v>
      </c>
      <c r="F10" s="2">
        <f t="shared" si="2"/>
        <v>137880</v>
      </c>
      <c r="G10" s="2">
        <f t="shared" si="2"/>
        <v>122102</v>
      </c>
      <c r="I10" s="8">
        <f t="shared" si="0"/>
        <v>5.3329259999999996</v>
      </c>
      <c r="J10" s="8">
        <f t="shared" si="0"/>
        <v>5.4708059999999996</v>
      </c>
      <c r="K10" s="8">
        <f t="shared" si="0"/>
        <v>5.5929080000000004</v>
      </c>
      <c r="M10" s="9">
        <f t="shared" si="1"/>
        <v>2.585447463550029E-2</v>
      </c>
      <c r="N10" s="9">
        <f t="shared" si="1"/>
        <v>2.231883199660175E-2</v>
      </c>
      <c r="P10" s="1">
        <v>34</v>
      </c>
      <c r="Q10" s="1">
        <v>36</v>
      </c>
      <c r="R10" s="1">
        <v>36</v>
      </c>
      <c r="S10" s="1">
        <f t="shared" si="3"/>
        <v>2</v>
      </c>
    </row>
    <row r="11" spans="1:19" ht="15" customHeight="1">
      <c r="A11" s="34" t="s">
        <v>22</v>
      </c>
      <c r="B11" s="35">
        <v>1467946</v>
      </c>
      <c r="C11" s="35">
        <v>1597835</v>
      </c>
      <c r="D11" s="35">
        <v>1647418</v>
      </c>
      <c r="F11" s="2">
        <f t="shared" si="2"/>
        <v>129889</v>
      </c>
      <c r="G11" s="2">
        <f t="shared" si="2"/>
        <v>49583</v>
      </c>
      <c r="I11" s="8">
        <f t="shared" si="0"/>
        <v>1.467946</v>
      </c>
      <c r="J11" s="8">
        <f t="shared" si="0"/>
        <v>1.5978349999999999</v>
      </c>
      <c r="K11" s="8">
        <f t="shared" si="0"/>
        <v>1.647418</v>
      </c>
      <c r="M11" s="9">
        <f t="shared" si="1"/>
        <v>8.848350007425336E-2</v>
      </c>
      <c r="N11" s="9">
        <f t="shared" si="1"/>
        <v>3.1031364314838616E-2</v>
      </c>
      <c r="P11" s="1">
        <v>12</v>
      </c>
      <c r="Q11" s="1">
        <v>12</v>
      </c>
      <c r="R11" s="1">
        <v>12</v>
      </c>
      <c r="S11" s="1">
        <f t="shared" si="3"/>
        <v>0</v>
      </c>
    </row>
    <row r="12" spans="1:19" ht="15" customHeight="1">
      <c r="A12" s="34" t="s">
        <v>23</v>
      </c>
      <c r="B12" s="35">
        <v>353307</v>
      </c>
      <c r="C12" s="35">
        <v>545834</v>
      </c>
      <c r="D12" s="35">
        <v>551295</v>
      </c>
      <c r="F12" s="2">
        <f t="shared" si="2"/>
        <v>192527</v>
      </c>
      <c r="G12" s="2">
        <f t="shared" si="2"/>
        <v>5461</v>
      </c>
      <c r="I12" s="8">
        <f t="shared" si="0"/>
        <v>0.35330699999999998</v>
      </c>
      <c r="J12" s="8">
        <f t="shared" si="0"/>
        <v>0.54583400000000004</v>
      </c>
      <c r="K12" s="8">
        <f t="shared" si="0"/>
        <v>0.55129499999999998</v>
      </c>
      <c r="M12" s="9">
        <f t="shared" si="1"/>
        <v>0.54492834843351556</v>
      </c>
      <c r="N12" s="9">
        <f t="shared" si="1"/>
        <v>1.000487327649054E-2</v>
      </c>
      <c r="P12" s="1">
        <v>2</v>
      </c>
      <c r="Q12" s="1">
        <v>4</v>
      </c>
      <c r="R12" s="1">
        <v>4</v>
      </c>
      <c r="S12" s="1">
        <f t="shared" si="3"/>
        <v>2</v>
      </c>
    </row>
    <row r="13" spans="1:19" ht="15" customHeight="1">
      <c r="A13" s="34" t="s">
        <v>24</v>
      </c>
      <c r="B13" s="35">
        <v>2328065</v>
      </c>
      <c r="C13" s="35">
        <v>2602929</v>
      </c>
      <c r="D13" s="35">
        <v>2661926</v>
      </c>
      <c r="F13" s="2">
        <f t="shared" si="2"/>
        <v>274864</v>
      </c>
      <c r="G13" s="2">
        <f t="shared" si="2"/>
        <v>58997</v>
      </c>
      <c r="I13" s="8">
        <f t="shared" si="0"/>
        <v>2.3280650000000001</v>
      </c>
      <c r="J13" s="8">
        <f t="shared" si="0"/>
        <v>2.602929</v>
      </c>
      <c r="K13" s="8">
        <f t="shared" si="0"/>
        <v>2.6619259999999998</v>
      </c>
      <c r="M13" s="9">
        <f t="shared" si="1"/>
        <v>0.11806543202187224</v>
      </c>
      <c r="N13" s="9">
        <f t="shared" si="1"/>
        <v>2.2665620153296439E-2</v>
      </c>
      <c r="P13" s="1">
        <v>31</v>
      </c>
      <c r="Q13" s="1">
        <v>28</v>
      </c>
      <c r="R13" s="1">
        <v>28</v>
      </c>
      <c r="S13" s="1">
        <f t="shared" si="3"/>
        <v>-3</v>
      </c>
    </row>
    <row r="14" spans="1:19" ht="15" customHeight="1">
      <c r="A14" s="34" t="s">
        <v>25</v>
      </c>
      <c r="B14" s="35">
        <v>4894209</v>
      </c>
      <c r="C14" s="35">
        <v>5039908</v>
      </c>
      <c r="D14" s="35">
        <v>5191255</v>
      </c>
      <c r="F14" s="2">
        <f t="shared" si="2"/>
        <v>145699</v>
      </c>
      <c r="G14" s="2">
        <f t="shared" si="2"/>
        <v>151347</v>
      </c>
      <c r="I14" s="8">
        <f t="shared" si="0"/>
        <v>4.894209</v>
      </c>
      <c r="J14" s="8">
        <f t="shared" si="0"/>
        <v>5.0399079999999996</v>
      </c>
      <c r="K14" s="8">
        <f t="shared" si="0"/>
        <v>5.191255</v>
      </c>
      <c r="M14" s="9">
        <f t="shared" si="1"/>
        <v>2.9769672688681578E-2</v>
      </c>
      <c r="N14" s="9">
        <f t="shared" si="1"/>
        <v>3.0029714828127885E-2</v>
      </c>
      <c r="P14" s="1">
        <v>42</v>
      </c>
      <c r="Q14" s="1">
        <v>42</v>
      </c>
      <c r="R14" s="1">
        <v>42</v>
      </c>
      <c r="S14" s="1">
        <f t="shared" si="3"/>
        <v>0</v>
      </c>
    </row>
    <row r="15" spans="1:19">
      <c r="B15" s="11">
        <f t="shared" ref="B15:D15" si="4">SUM(B3:B14)</f>
        <v>158672062</v>
      </c>
      <c r="C15" s="11">
        <f t="shared" si="4"/>
        <v>167106868.08000001</v>
      </c>
      <c r="D15" s="11">
        <f t="shared" si="4"/>
        <v>171342403.59</v>
      </c>
      <c r="F15" s="11">
        <f t="shared" ref="F15:G15" si="5">SUM(F3:F14)</f>
        <v>8434806.0800000243</v>
      </c>
      <c r="G15" s="11">
        <f t="shared" si="5"/>
        <v>4235535.5099999569</v>
      </c>
      <c r="I15" s="28">
        <f t="shared" ref="I15:K15" si="6">SUM(I3:I14)</f>
        <v>158.67206199999998</v>
      </c>
      <c r="J15" s="28">
        <f t="shared" si="6"/>
        <v>167.10686808000005</v>
      </c>
      <c r="K15" s="28">
        <f t="shared" si="6"/>
        <v>171.34240358999998</v>
      </c>
      <c r="M15" s="29">
        <f t="shared" si="1"/>
        <v>5.3158734900666214E-2</v>
      </c>
      <c r="N15" s="29">
        <f t="shared" si="1"/>
        <v>2.5346268281278644E-2</v>
      </c>
      <c r="P15" s="11">
        <f>SUM(P3:P14)</f>
        <v>1881</v>
      </c>
      <c r="Q15" s="11">
        <f t="shared" ref="Q15:S15" si="7">SUM(Q3:Q14)</f>
        <v>1886</v>
      </c>
      <c r="R15" s="11">
        <f t="shared" si="7"/>
        <v>1886</v>
      </c>
      <c r="S15" s="11">
        <f t="shared" si="7"/>
        <v>5</v>
      </c>
    </row>
    <row r="18" spans="1:14">
      <c r="A18" s="1" t="s">
        <v>26</v>
      </c>
      <c r="M18" s="44" t="s">
        <v>2</v>
      </c>
      <c r="N18" s="44"/>
    </row>
    <row r="19" spans="1:14">
      <c r="A19" s="15" t="s">
        <v>4</v>
      </c>
      <c r="B19" s="13" t="s">
        <v>30</v>
      </c>
      <c r="C19" s="13" t="s">
        <v>6</v>
      </c>
      <c r="D19" s="13" t="s">
        <v>7</v>
      </c>
      <c r="F19" s="4" t="s">
        <v>8</v>
      </c>
      <c r="G19" s="4" t="s">
        <v>9</v>
      </c>
      <c r="M19" s="5" t="s">
        <v>10</v>
      </c>
      <c r="N19" s="5" t="s">
        <v>11</v>
      </c>
    </row>
    <row r="20" spans="1:14">
      <c r="A20" s="34" t="s">
        <v>14</v>
      </c>
      <c r="B20" s="35">
        <v>3152447</v>
      </c>
      <c r="C20" s="35">
        <v>4140622.3020000001</v>
      </c>
      <c r="D20" s="35">
        <v>4386420.7397999996</v>
      </c>
      <c r="F20" s="2">
        <f t="shared" ref="F20:G31" si="8">C20-B20</f>
        <v>988175.30200000014</v>
      </c>
      <c r="G20" s="2">
        <f t="shared" si="8"/>
        <v>245798.43779999949</v>
      </c>
      <c r="I20" s="8">
        <f t="shared" ref="I20:K31" si="9">B20/1000000</f>
        <v>3.152447</v>
      </c>
      <c r="J20" s="8">
        <f t="shared" si="9"/>
        <v>4.1406223019999997</v>
      </c>
      <c r="K20" s="8">
        <f t="shared" si="9"/>
        <v>4.3864207397999992</v>
      </c>
      <c r="M20" s="9">
        <f t="shared" ref="M20:N32" si="10">(J20-I20)/I20</f>
        <v>0.31346293910730288</v>
      </c>
      <c r="N20" s="9">
        <f t="shared" si="10"/>
        <v>5.9362680262161127E-2</v>
      </c>
    </row>
    <row r="21" spans="1:14">
      <c r="A21" s="34" t="s">
        <v>15</v>
      </c>
      <c r="B21" s="35">
        <v>3350120</v>
      </c>
      <c r="C21" s="35">
        <v>4124012.907712</v>
      </c>
      <c r="D21" s="35">
        <v>4398969.3932579998</v>
      </c>
      <c r="F21" s="2">
        <f t="shared" si="8"/>
        <v>773892.90771199996</v>
      </c>
      <c r="G21" s="2">
        <f t="shared" si="8"/>
        <v>274956.48554599984</v>
      </c>
      <c r="I21" s="8">
        <f t="shared" si="9"/>
        <v>3.35012</v>
      </c>
      <c r="J21" s="8">
        <f t="shared" si="9"/>
        <v>4.1240129077120002</v>
      </c>
      <c r="K21" s="8">
        <f t="shared" si="9"/>
        <v>4.3989693932579996</v>
      </c>
      <c r="M21" s="9">
        <f t="shared" si="10"/>
        <v>0.23100453348297978</v>
      </c>
      <c r="N21" s="9">
        <f t="shared" si="10"/>
        <v>6.6672072008267566E-2</v>
      </c>
    </row>
    <row r="22" spans="1:14">
      <c r="A22" s="34" t="s">
        <v>16</v>
      </c>
      <c r="B22" s="35">
        <v>2855753</v>
      </c>
      <c r="C22" s="35">
        <v>3436783.836306667</v>
      </c>
      <c r="D22" s="35">
        <v>3687383.0581500004</v>
      </c>
      <c r="F22" s="2">
        <f t="shared" si="8"/>
        <v>581030.83630666696</v>
      </c>
      <c r="G22" s="2">
        <f t="shared" si="8"/>
        <v>250599.22184333345</v>
      </c>
      <c r="I22" s="8">
        <f t="shared" si="9"/>
        <v>2.855753</v>
      </c>
      <c r="J22" s="8">
        <f t="shared" si="9"/>
        <v>3.4367838363066672</v>
      </c>
      <c r="K22" s="8">
        <f t="shared" si="9"/>
        <v>3.6873830581500004</v>
      </c>
      <c r="M22" s="9">
        <f t="shared" si="10"/>
        <v>0.20345976571036331</v>
      </c>
      <c r="N22" s="9">
        <f t="shared" si="10"/>
        <v>7.2916783184315492E-2</v>
      </c>
    </row>
    <row r="23" spans="1:14">
      <c r="A23" s="34" t="s">
        <v>17</v>
      </c>
      <c r="B23" s="35">
        <v>8776876</v>
      </c>
      <c r="C23" s="35">
        <v>11589416.453200003</v>
      </c>
      <c r="D23" s="35">
        <v>12239951.961600004</v>
      </c>
      <c r="F23" s="2">
        <f t="shared" si="8"/>
        <v>2812540.4532000031</v>
      </c>
      <c r="G23" s="2">
        <f t="shared" si="8"/>
        <v>650535.50840000063</v>
      </c>
      <c r="I23" s="8">
        <f t="shared" si="9"/>
        <v>8.7768759999999997</v>
      </c>
      <c r="J23" s="8">
        <f t="shared" si="9"/>
        <v>11.589416453200004</v>
      </c>
      <c r="K23" s="8">
        <f t="shared" si="9"/>
        <v>12.239951961600005</v>
      </c>
      <c r="M23" s="9">
        <f t="shared" si="10"/>
        <v>0.32044892205381553</v>
      </c>
      <c r="N23" s="9">
        <f t="shared" si="10"/>
        <v>5.613186056666198E-2</v>
      </c>
    </row>
    <row r="24" spans="1:14">
      <c r="A24" s="34" t="s">
        <v>18</v>
      </c>
      <c r="B24" s="35">
        <v>14658971</v>
      </c>
      <c r="C24" s="35">
        <v>17524086.791200005</v>
      </c>
      <c r="D24" s="35">
        <v>18481081.895099998</v>
      </c>
      <c r="F24" s="2">
        <f t="shared" si="8"/>
        <v>2865115.7912000045</v>
      </c>
      <c r="G24" s="2">
        <f t="shared" si="8"/>
        <v>956995.103899993</v>
      </c>
      <c r="I24" s="8">
        <f t="shared" si="9"/>
        <v>14.658970999999999</v>
      </c>
      <c r="J24" s="8">
        <f t="shared" si="9"/>
        <v>17.524086791200006</v>
      </c>
      <c r="K24" s="8">
        <f t="shared" si="9"/>
        <v>18.481081895099997</v>
      </c>
      <c r="M24" s="9">
        <f t="shared" si="10"/>
        <v>0.19545135816149758</v>
      </c>
      <c r="N24" s="9">
        <f t="shared" si="10"/>
        <v>5.4610269585092547E-2</v>
      </c>
    </row>
    <row r="25" spans="1:14">
      <c r="A25" s="34" t="s">
        <v>19</v>
      </c>
      <c r="B25" s="35">
        <v>49718931</v>
      </c>
      <c r="C25" s="35">
        <v>59425700.042346701</v>
      </c>
      <c r="D25" s="35">
        <v>63237968.813744992</v>
      </c>
      <c r="F25" s="2">
        <f t="shared" si="8"/>
        <v>9706769.042346701</v>
      </c>
      <c r="G25" s="2">
        <f t="shared" si="8"/>
        <v>3812268.771398291</v>
      </c>
      <c r="I25" s="8">
        <f t="shared" si="9"/>
        <v>49.718930999999998</v>
      </c>
      <c r="J25" s="8">
        <f t="shared" si="9"/>
        <v>59.425700042346698</v>
      </c>
      <c r="K25" s="8">
        <f t="shared" si="9"/>
        <v>63.237968813744992</v>
      </c>
      <c r="M25" s="9">
        <f t="shared" si="10"/>
        <v>0.19523285893549683</v>
      </c>
      <c r="N25" s="9">
        <f t="shared" si="10"/>
        <v>6.4151852963981487E-2</v>
      </c>
    </row>
    <row r="26" spans="1:14">
      <c r="A26" s="34" t="s">
        <v>20</v>
      </c>
      <c r="B26" s="35">
        <v>4652675</v>
      </c>
      <c r="C26" s="35">
        <v>5858457.8010053281</v>
      </c>
      <c r="D26" s="35">
        <v>6156169.9559580004</v>
      </c>
      <c r="F26" s="2">
        <f t="shared" si="8"/>
        <v>1205782.8010053281</v>
      </c>
      <c r="G26" s="2">
        <f t="shared" si="8"/>
        <v>297712.15495267231</v>
      </c>
      <c r="I26" s="8">
        <f t="shared" si="9"/>
        <v>4.6526750000000003</v>
      </c>
      <c r="J26" s="8">
        <f t="shared" si="9"/>
        <v>5.8584578010053283</v>
      </c>
      <c r="K26" s="8">
        <f t="shared" si="9"/>
        <v>6.1561699559580001</v>
      </c>
      <c r="M26" s="9">
        <f t="shared" si="10"/>
        <v>0.25915904313224714</v>
      </c>
      <c r="N26" s="9">
        <f t="shared" si="10"/>
        <v>5.0817495843630302E-2</v>
      </c>
    </row>
    <row r="27" spans="1:14">
      <c r="A27" s="34" t="s">
        <v>21</v>
      </c>
      <c r="B27" s="35">
        <v>3137730</v>
      </c>
      <c r="C27" s="35">
        <v>3718108.44613333</v>
      </c>
      <c r="D27" s="35">
        <v>3935941.0331999999</v>
      </c>
      <c r="F27" s="2">
        <f t="shared" si="8"/>
        <v>580378.44613333</v>
      </c>
      <c r="G27" s="2">
        <f t="shared" si="8"/>
        <v>217832.58706666995</v>
      </c>
      <c r="I27" s="8">
        <f t="shared" si="9"/>
        <v>3.1377299999999999</v>
      </c>
      <c r="J27" s="8">
        <f t="shared" si="9"/>
        <v>3.7181084461333298</v>
      </c>
      <c r="K27" s="8">
        <f t="shared" si="9"/>
        <v>3.9359410331999998</v>
      </c>
      <c r="M27" s="9">
        <f t="shared" si="10"/>
        <v>0.18496761867124639</v>
      </c>
      <c r="N27" s="9">
        <f t="shared" si="10"/>
        <v>5.858693747709439E-2</v>
      </c>
    </row>
    <row r="28" spans="1:14">
      <c r="A28" s="34" t="s">
        <v>22</v>
      </c>
      <c r="B28" s="35">
        <v>862616</v>
      </c>
      <c r="C28" s="35">
        <v>1084610.398</v>
      </c>
      <c r="D28" s="35">
        <v>1157970.1122000001</v>
      </c>
      <c r="F28" s="2">
        <f t="shared" si="8"/>
        <v>221994.39800000004</v>
      </c>
      <c r="G28" s="2">
        <f t="shared" si="8"/>
        <v>73359.714200000046</v>
      </c>
      <c r="I28" s="8">
        <f t="shared" si="9"/>
        <v>0.86261600000000005</v>
      </c>
      <c r="J28" s="8">
        <f t="shared" si="9"/>
        <v>1.0846103980000001</v>
      </c>
      <c r="K28" s="8">
        <f t="shared" si="9"/>
        <v>1.1579701122000001</v>
      </c>
      <c r="M28" s="9">
        <f t="shared" si="10"/>
        <v>0.25735019753864996</v>
      </c>
      <c r="N28" s="9">
        <f t="shared" si="10"/>
        <v>6.7636926895845578E-2</v>
      </c>
    </row>
    <row r="29" spans="1:14">
      <c r="A29" s="34" t="s">
        <v>23</v>
      </c>
      <c r="B29" s="35">
        <v>207617</v>
      </c>
      <c r="C29" s="35">
        <v>370512.11920000002</v>
      </c>
      <c r="D29" s="35">
        <v>387505.25550000003</v>
      </c>
      <c r="F29" s="2">
        <f t="shared" si="8"/>
        <v>162895.11920000002</v>
      </c>
      <c r="G29" s="2">
        <f t="shared" si="8"/>
        <v>16993.136300000013</v>
      </c>
      <c r="I29" s="8">
        <f t="shared" si="9"/>
        <v>0.207617</v>
      </c>
      <c r="J29" s="8">
        <f t="shared" si="9"/>
        <v>0.37051211919999999</v>
      </c>
      <c r="K29" s="8">
        <f t="shared" si="9"/>
        <v>0.38750525550000003</v>
      </c>
      <c r="M29" s="9">
        <f t="shared" si="10"/>
        <v>0.78459432127426942</v>
      </c>
      <c r="N29" s="9">
        <f t="shared" si="10"/>
        <v>4.586391488810454E-2</v>
      </c>
    </row>
    <row r="30" spans="1:14">
      <c r="A30" s="34" t="s">
        <v>24</v>
      </c>
      <c r="B30" s="35">
        <v>1368053</v>
      </c>
      <c r="C30" s="35">
        <v>1766868.2052</v>
      </c>
      <c r="D30" s="35">
        <v>1871067.7853999997</v>
      </c>
      <c r="F30" s="2">
        <f t="shared" si="8"/>
        <v>398815.20519999997</v>
      </c>
      <c r="G30" s="2">
        <f t="shared" si="8"/>
        <v>104199.58019999973</v>
      </c>
      <c r="I30" s="8">
        <f t="shared" si="9"/>
        <v>1.368053</v>
      </c>
      <c r="J30" s="8">
        <f t="shared" si="9"/>
        <v>1.7668682052</v>
      </c>
      <c r="K30" s="8">
        <f t="shared" si="9"/>
        <v>1.8710677853999997</v>
      </c>
      <c r="M30" s="9">
        <f t="shared" si="10"/>
        <v>0.29152028846835615</v>
      </c>
      <c r="N30" s="9">
        <f t="shared" si="10"/>
        <v>5.8974166773353036E-2</v>
      </c>
    </row>
    <row r="31" spans="1:14">
      <c r="A31" s="34" t="s">
        <v>25</v>
      </c>
      <c r="B31" s="35">
        <v>2876964</v>
      </c>
      <c r="C31" s="35">
        <v>3423895.2570666661</v>
      </c>
      <c r="D31" s="35">
        <v>3652541.3594999993</v>
      </c>
      <c r="F31" s="2">
        <f t="shared" si="8"/>
        <v>546931.25706666615</v>
      </c>
      <c r="G31" s="2">
        <f t="shared" si="8"/>
        <v>228646.10243333317</v>
      </c>
      <c r="I31" s="8">
        <f t="shared" si="9"/>
        <v>2.8769640000000001</v>
      </c>
      <c r="J31" s="8">
        <f t="shared" si="9"/>
        <v>3.4238952570666661</v>
      </c>
      <c r="K31" s="8">
        <f t="shared" si="9"/>
        <v>3.6525413594999994</v>
      </c>
      <c r="M31" s="9">
        <f t="shared" si="10"/>
        <v>0.19010709103995252</v>
      </c>
      <c r="N31" s="9">
        <f t="shared" si="10"/>
        <v>6.677952602709579E-2</v>
      </c>
    </row>
    <row r="32" spans="1:14">
      <c r="B32" s="11">
        <f t="shared" ref="B32:D32" si="11">SUM(B20:B31)</f>
        <v>95618753</v>
      </c>
      <c r="C32" s="11">
        <f t="shared" si="11"/>
        <v>116463074.55937071</v>
      </c>
      <c r="D32" s="11">
        <f t="shared" si="11"/>
        <v>123592971.36341101</v>
      </c>
      <c r="F32" s="11">
        <f t="shared" ref="F32:G32" si="12">SUM(F20:F31)</f>
        <v>20844321.559370704</v>
      </c>
      <c r="G32" s="11">
        <f t="shared" si="12"/>
        <v>7129896.8040402932</v>
      </c>
      <c r="I32" s="28">
        <f t="shared" ref="I32:K32" si="13">SUM(I20:I31)</f>
        <v>95.618753000000012</v>
      </c>
      <c r="J32" s="28">
        <f t="shared" si="13"/>
        <v>116.4630745593707</v>
      </c>
      <c r="K32" s="28">
        <f t="shared" si="13"/>
        <v>123.59297136341101</v>
      </c>
      <c r="M32" s="29">
        <f t="shared" si="10"/>
        <v>0.21799407444030022</v>
      </c>
      <c r="N32" s="29">
        <f t="shared" si="10"/>
        <v>6.1220235091815525E-2</v>
      </c>
    </row>
    <row r="35" spans="1:14">
      <c r="A35" s="1" t="s">
        <v>27</v>
      </c>
      <c r="M35" s="44" t="s">
        <v>2</v>
      </c>
      <c r="N35" s="44"/>
    </row>
    <row r="36" spans="1:14">
      <c r="A36" s="15" t="s">
        <v>4</v>
      </c>
      <c r="B36" s="13" t="s">
        <v>30</v>
      </c>
      <c r="C36" s="13" t="s">
        <v>6</v>
      </c>
      <c r="D36" s="13" t="s">
        <v>7</v>
      </c>
      <c r="F36" s="4" t="s">
        <v>8</v>
      </c>
      <c r="G36" s="4" t="s">
        <v>9</v>
      </c>
      <c r="M36" s="5" t="s">
        <v>10</v>
      </c>
      <c r="N36" s="5" t="s">
        <v>11</v>
      </c>
    </row>
    <row r="37" spans="1:14">
      <c r="A37" s="34" t="s">
        <v>14</v>
      </c>
      <c r="B37" s="35">
        <v>4335089</v>
      </c>
      <c r="C37" s="35">
        <v>4419412.5600000005</v>
      </c>
      <c r="D37" s="35">
        <v>4478677.5600000005</v>
      </c>
      <c r="F37" s="2">
        <f t="shared" ref="F37:G48" si="14">C37-B37</f>
        <v>84323.560000000522</v>
      </c>
      <c r="G37" s="2">
        <f t="shared" si="14"/>
        <v>59265</v>
      </c>
      <c r="I37" s="8">
        <f t="shared" ref="I37:K48" si="15">B37/1000000</f>
        <v>4.335089</v>
      </c>
      <c r="J37" s="8">
        <f t="shared" si="15"/>
        <v>4.4194125600000005</v>
      </c>
      <c r="K37" s="8">
        <f t="shared" si="15"/>
        <v>4.4786775600000004</v>
      </c>
      <c r="M37" s="9">
        <f t="shared" ref="M37:N49" si="16">(J37-I37)/I37</f>
        <v>1.9451402266481847E-2</v>
      </c>
      <c r="N37" s="9">
        <f t="shared" si="16"/>
        <v>1.3410153316847136E-2</v>
      </c>
    </row>
    <row r="38" spans="1:14">
      <c r="A38" s="34" t="s">
        <v>15</v>
      </c>
      <c r="B38" s="35">
        <v>7398300</v>
      </c>
      <c r="C38" s="35">
        <v>7999760</v>
      </c>
      <c r="D38" s="35">
        <v>7963760</v>
      </c>
      <c r="F38" s="2">
        <f t="shared" si="14"/>
        <v>601460</v>
      </c>
      <c r="G38" s="2">
        <f t="shared" si="14"/>
        <v>-36000</v>
      </c>
      <c r="I38" s="8">
        <f t="shared" si="15"/>
        <v>7.3982999999999999</v>
      </c>
      <c r="J38" s="8">
        <f t="shared" si="15"/>
        <v>7.9997600000000002</v>
      </c>
      <c r="K38" s="8">
        <f t="shared" si="15"/>
        <v>7.9637599999999997</v>
      </c>
      <c r="M38" s="9">
        <f t="shared" si="16"/>
        <v>8.1297054728789092E-2</v>
      </c>
      <c r="N38" s="9">
        <f t="shared" si="16"/>
        <v>-4.5001350040501809E-3</v>
      </c>
    </row>
    <row r="39" spans="1:14">
      <c r="A39" s="34" t="s">
        <v>16</v>
      </c>
      <c r="B39" s="35">
        <v>1178950</v>
      </c>
      <c r="C39" s="35">
        <v>1166550</v>
      </c>
      <c r="D39" s="35">
        <v>1206150</v>
      </c>
      <c r="F39" s="2">
        <f t="shared" si="14"/>
        <v>-12400</v>
      </c>
      <c r="G39" s="2">
        <f t="shared" si="14"/>
        <v>39600</v>
      </c>
      <c r="I39" s="8">
        <f t="shared" si="15"/>
        <v>1.1789499999999999</v>
      </c>
      <c r="J39" s="8">
        <f t="shared" si="15"/>
        <v>1.16655</v>
      </c>
      <c r="K39" s="8">
        <f t="shared" si="15"/>
        <v>1.2061500000000001</v>
      </c>
      <c r="M39" s="9">
        <f t="shared" si="16"/>
        <v>-1.0517833665549826E-2</v>
      </c>
      <c r="N39" s="9">
        <f t="shared" si="16"/>
        <v>3.3946251768034015E-2</v>
      </c>
    </row>
    <row r="40" spans="1:14">
      <c r="A40" s="34" t="s">
        <v>17</v>
      </c>
      <c r="B40" s="35">
        <v>2576900</v>
      </c>
      <c r="C40" s="35">
        <v>3336100</v>
      </c>
      <c r="D40" s="35">
        <v>3754900</v>
      </c>
      <c r="F40" s="2">
        <f t="shared" si="14"/>
        <v>759200</v>
      </c>
      <c r="G40" s="2">
        <f t="shared" si="14"/>
        <v>418800</v>
      </c>
      <c r="I40" s="8">
        <f t="shared" si="15"/>
        <v>2.5769000000000002</v>
      </c>
      <c r="J40" s="8">
        <f t="shared" si="15"/>
        <v>3.3361000000000001</v>
      </c>
      <c r="K40" s="8">
        <f t="shared" si="15"/>
        <v>3.7549000000000001</v>
      </c>
      <c r="M40" s="9">
        <f t="shared" si="16"/>
        <v>0.2946175637393767</v>
      </c>
      <c r="N40" s="9">
        <f t="shared" si="16"/>
        <v>0.12553580528161629</v>
      </c>
    </row>
    <row r="41" spans="1:14">
      <c r="A41" s="34" t="s">
        <v>18</v>
      </c>
      <c r="B41" s="35">
        <v>13306642</v>
      </c>
      <c r="C41" s="35">
        <v>14602267.5</v>
      </c>
      <c r="D41" s="35">
        <v>14721227.9</v>
      </c>
      <c r="F41" s="2">
        <f t="shared" si="14"/>
        <v>1295625.5</v>
      </c>
      <c r="G41" s="2">
        <f t="shared" si="14"/>
        <v>118960.40000000037</v>
      </c>
      <c r="I41" s="8">
        <f t="shared" si="15"/>
        <v>13.306642</v>
      </c>
      <c r="J41" s="8">
        <f t="shared" si="15"/>
        <v>14.6022675</v>
      </c>
      <c r="K41" s="8">
        <f t="shared" si="15"/>
        <v>14.721227900000001</v>
      </c>
      <c r="M41" s="9">
        <f t="shared" si="16"/>
        <v>9.7366826281190991E-2</v>
      </c>
      <c r="N41" s="9">
        <f t="shared" si="16"/>
        <v>8.1467073521287459E-3</v>
      </c>
    </row>
    <row r="42" spans="1:14">
      <c r="A42" s="34" t="s">
        <v>19</v>
      </c>
      <c r="B42" s="35">
        <v>75655861</v>
      </c>
      <c r="C42" s="35">
        <v>78780073.083333328</v>
      </c>
      <c r="D42" s="35">
        <v>80052223.61666666</v>
      </c>
      <c r="F42" s="2">
        <f t="shared" si="14"/>
        <v>3124212.0833333284</v>
      </c>
      <c r="G42" s="2">
        <f t="shared" si="14"/>
        <v>1272150.5333333313</v>
      </c>
      <c r="I42" s="8">
        <f t="shared" si="15"/>
        <v>75.655861000000002</v>
      </c>
      <c r="J42" s="8">
        <f t="shared" si="15"/>
        <v>78.780073083333335</v>
      </c>
      <c r="K42" s="8">
        <f t="shared" si="15"/>
        <v>80.052223616666666</v>
      </c>
      <c r="M42" s="9">
        <f t="shared" si="16"/>
        <v>4.1295043662689039E-2</v>
      </c>
      <c r="N42" s="9">
        <f t="shared" si="16"/>
        <v>1.6148125833643921E-2</v>
      </c>
    </row>
    <row r="43" spans="1:14">
      <c r="A43" s="34" t="s">
        <v>20</v>
      </c>
      <c r="B43" s="35">
        <v>2671700</v>
      </c>
      <c r="C43" s="35">
        <v>3065843.5</v>
      </c>
      <c r="D43" s="35">
        <v>3626038.9</v>
      </c>
      <c r="F43" s="2">
        <f t="shared" si="14"/>
        <v>394143.5</v>
      </c>
      <c r="G43" s="2">
        <f t="shared" si="14"/>
        <v>560195.39999999991</v>
      </c>
      <c r="I43" s="8">
        <f t="shared" si="15"/>
        <v>2.6717</v>
      </c>
      <c r="J43" s="8">
        <f t="shared" si="15"/>
        <v>3.0658435000000002</v>
      </c>
      <c r="K43" s="8">
        <f t="shared" si="15"/>
        <v>3.6260388999999997</v>
      </c>
      <c r="M43" s="9">
        <f t="shared" si="16"/>
        <v>0.14752535838604641</v>
      </c>
      <c r="N43" s="9">
        <f t="shared" si="16"/>
        <v>0.18272145985272881</v>
      </c>
    </row>
    <row r="44" spans="1:14">
      <c r="A44" s="34" t="s">
        <v>21</v>
      </c>
      <c r="B44" s="35">
        <v>4874320</v>
      </c>
      <c r="C44" s="35">
        <v>4000605</v>
      </c>
      <c r="D44" s="35">
        <v>4195987</v>
      </c>
      <c r="F44" s="2">
        <f t="shared" si="14"/>
        <v>-873715</v>
      </c>
      <c r="G44" s="2">
        <f t="shared" si="14"/>
        <v>195382</v>
      </c>
      <c r="I44" s="8">
        <f t="shared" si="15"/>
        <v>4.87432</v>
      </c>
      <c r="J44" s="8">
        <f t="shared" si="15"/>
        <v>4.0006050000000002</v>
      </c>
      <c r="K44" s="8">
        <f t="shared" si="15"/>
        <v>4.1959869999999997</v>
      </c>
      <c r="M44" s="9">
        <f t="shared" si="16"/>
        <v>-0.1792485926242019</v>
      </c>
      <c r="N44" s="9">
        <f t="shared" si="16"/>
        <v>4.8838113235373022E-2</v>
      </c>
    </row>
    <row r="45" spans="1:14">
      <c r="A45" s="34" t="s">
        <v>22</v>
      </c>
      <c r="B45" s="35">
        <v>481100</v>
      </c>
      <c r="C45" s="35">
        <v>419500</v>
      </c>
      <c r="D45" s="35">
        <v>419500</v>
      </c>
      <c r="F45" s="2">
        <f t="shared" si="14"/>
        <v>-61600</v>
      </c>
      <c r="G45" s="2">
        <f t="shared" si="14"/>
        <v>0</v>
      </c>
      <c r="I45" s="8">
        <f t="shared" si="15"/>
        <v>0.48110000000000003</v>
      </c>
      <c r="J45" s="8">
        <f t="shared" si="15"/>
        <v>0.41949999999999998</v>
      </c>
      <c r="K45" s="8">
        <f t="shared" si="15"/>
        <v>0.41949999999999998</v>
      </c>
      <c r="M45" s="9">
        <f t="shared" si="16"/>
        <v>-0.12803990854292255</v>
      </c>
      <c r="N45" s="9">
        <f t="shared" si="16"/>
        <v>0</v>
      </c>
    </row>
    <row r="46" spans="1:14">
      <c r="A46" s="34" t="s">
        <v>23</v>
      </c>
      <c r="B46" s="35">
        <v>285446</v>
      </c>
      <c r="C46" s="35">
        <v>127000</v>
      </c>
      <c r="D46" s="35">
        <v>127000</v>
      </c>
      <c r="F46" s="2">
        <f t="shared" si="14"/>
        <v>-158446</v>
      </c>
      <c r="G46" s="2">
        <f t="shared" si="14"/>
        <v>0</v>
      </c>
      <c r="I46" s="8">
        <f t="shared" si="15"/>
        <v>0.28544599999999998</v>
      </c>
      <c r="J46" s="8">
        <f t="shared" si="15"/>
        <v>0.127</v>
      </c>
      <c r="K46" s="8">
        <f t="shared" si="15"/>
        <v>0.127</v>
      </c>
      <c r="M46" s="9">
        <f t="shared" si="16"/>
        <v>-0.55508222220665204</v>
      </c>
      <c r="N46" s="9">
        <f t="shared" si="16"/>
        <v>0</v>
      </c>
    </row>
    <row r="47" spans="1:14">
      <c r="A47" s="34" t="s">
        <v>24</v>
      </c>
      <c r="B47" s="35">
        <v>1101338</v>
      </c>
      <c r="C47" s="35">
        <v>1333463</v>
      </c>
      <c r="D47" s="35">
        <v>1268336.2000000002</v>
      </c>
      <c r="F47" s="2">
        <f t="shared" si="14"/>
        <v>232125</v>
      </c>
      <c r="G47" s="2">
        <f t="shared" si="14"/>
        <v>-65126.799999999814</v>
      </c>
      <c r="I47" s="8">
        <f t="shared" si="15"/>
        <v>1.1013379999999999</v>
      </c>
      <c r="J47" s="8">
        <f t="shared" si="15"/>
        <v>1.3334630000000001</v>
      </c>
      <c r="K47" s="8">
        <f t="shared" si="15"/>
        <v>1.2683362000000002</v>
      </c>
      <c r="M47" s="9">
        <f t="shared" si="16"/>
        <v>0.2107663587381895</v>
      </c>
      <c r="N47" s="9">
        <f t="shared" si="16"/>
        <v>-4.8840350275935529E-2</v>
      </c>
    </row>
    <row r="48" spans="1:14">
      <c r="A48" s="34" t="s">
        <v>25</v>
      </c>
      <c r="B48" s="35">
        <v>4091580</v>
      </c>
      <c r="C48" s="35">
        <v>4469507.5</v>
      </c>
      <c r="D48" s="35">
        <v>4442350</v>
      </c>
      <c r="F48" s="2">
        <f t="shared" si="14"/>
        <v>377927.5</v>
      </c>
      <c r="G48" s="2">
        <f t="shared" si="14"/>
        <v>-27157.5</v>
      </c>
      <c r="I48" s="8">
        <f t="shared" si="15"/>
        <v>4.0915800000000004</v>
      </c>
      <c r="J48" s="8">
        <f t="shared" si="15"/>
        <v>4.4695074999999997</v>
      </c>
      <c r="K48" s="8">
        <f t="shared" si="15"/>
        <v>4.4423500000000002</v>
      </c>
      <c r="M48" s="9">
        <f t="shared" si="16"/>
        <v>9.2367129568528356E-2</v>
      </c>
      <c r="N48" s="9">
        <f t="shared" si="16"/>
        <v>-6.0761728221732491E-3</v>
      </c>
    </row>
    <row r="49" spans="1:14">
      <c r="B49" s="11">
        <f t="shared" ref="B49:D49" si="17">SUM(B37:B48)</f>
        <v>117957226</v>
      </c>
      <c r="C49" s="11">
        <f t="shared" si="17"/>
        <v>123720082.14333333</v>
      </c>
      <c r="D49" s="11">
        <f t="shared" si="17"/>
        <v>126256151.17666666</v>
      </c>
      <c r="F49" s="11">
        <f t="shared" ref="F49:G49" si="18">SUM(F37:F48)</f>
        <v>5762856.1433333289</v>
      </c>
      <c r="G49" s="11">
        <f t="shared" si="18"/>
        <v>2536069.0333333318</v>
      </c>
      <c r="I49" s="28">
        <f t="shared" ref="I49:K49" si="19">SUM(I37:I48)</f>
        <v>117.95722599999999</v>
      </c>
      <c r="J49" s="28">
        <f t="shared" si="19"/>
        <v>123.72008214333334</v>
      </c>
      <c r="K49" s="28">
        <f t="shared" si="19"/>
        <v>126.25615117666666</v>
      </c>
      <c r="M49" s="29">
        <f t="shared" si="16"/>
        <v>4.8855473621712261E-2</v>
      </c>
      <c r="N49" s="29">
        <f t="shared" si="16"/>
        <v>2.0498442850977169E-2</v>
      </c>
    </row>
    <row r="53" spans="1:14">
      <c r="A53" s="1" t="s">
        <v>28</v>
      </c>
      <c r="M53" s="44" t="s">
        <v>2</v>
      </c>
      <c r="N53" s="44"/>
    </row>
    <row r="54" spans="1:14">
      <c r="A54" s="15" t="s">
        <v>4</v>
      </c>
      <c r="B54" s="13" t="s">
        <v>30</v>
      </c>
      <c r="C54" s="13" t="s">
        <v>6</v>
      </c>
      <c r="D54" s="13" t="s">
        <v>7</v>
      </c>
      <c r="F54" s="4" t="s">
        <v>8</v>
      </c>
      <c r="G54" s="4" t="s">
        <v>9</v>
      </c>
      <c r="M54" s="5" t="s">
        <v>10</v>
      </c>
      <c r="N54" s="5" t="s">
        <v>11</v>
      </c>
    </row>
    <row r="55" spans="1:14">
      <c r="A55" s="34" t="s">
        <v>14</v>
      </c>
      <c r="B55" s="35">
        <v>6000</v>
      </c>
      <c r="C55" s="35">
        <v>6000</v>
      </c>
      <c r="D55" s="35">
        <v>6000</v>
      </c>
      <c r="E55" s="2"/>
      <c r="F55" s="2">
        <f t="shared" ref="F55:G66" si="20">C55-B55</f>
        <v>0</v>
      </c>
      <c r="G55" s="2">
        <f t="shared" si="20"/>
        <v>0</v>
      </c>
      <c r="I55" s="8">
        <f>B55/1000000</f>
        <v>6.0000000000000001E-3</v>
      </c>
      <c r="J55" s="8">
        <f t="shared" ref="J55:K66" si="21">C55/1000000</f>
        <v>6.0000000000000001E-3</v>
      </c>
      <c r="K55" s="8">
        <f t="shared" si="21"/>
        <v>6.0000000000000001E-3</v>
      </c>
      <c r="M55" s="9"/>
      <c r="N55" s="9"/>
    </row>
    <row r="56" spans="1:14">
      <c r="A56" s="34" t="s">
        <v>15</v>
      </c>
      <c r="B56" s="35">
        <v>21000</v>
      </c>
      <c r="C56" s="35">
        <v>25500</v>
      </c>
      <c r="D56" s="35">
        <v>23500</v>
      </c>
      <c r="E56" s="2"/>
      <c r="F56" s="2">
        <f t="shared" si="20"/>
        <v>4500</v>
      </c>
      <c r="G56" s="2">
        <f t="shared" si="20"/>
        <v>-2000</v>
      </c>
      <c r="I56" s="8">
        <f t="shared" ref="I56:I66" si="22">B56/1000000</f>
        <v>2.1000000000000001E-2</v>
      </c>
      <c r="J56" s="8">
        <f t="shared" si="21"/>
        <v>2.5499999999999998E-2</v>
      </c>
      <c r="K56" s="8">
        <f t="shared" si="21"/>
        <v>2.35E-2</v>
      </c>
      <c r="M56" s="9">
        <f t="shared" ref="M56:N67" si="23">(J56-I56)/I56</f>
        <v>0.21428571428571414</v>
      </c>
      <c r="N56" s="9">
        <f t="shared" si="23"/>
        <v>-7.8431372549019551E-2</v>
      </c>
    </row>
    <row r="57" spans="1:14">
      <c r="A57" s="34" t="s">
        <v>16</v>
      </c>
      <c r="B57" s="35">
        <v>21000</v>
      </c>
      <c r="C57" s="35">
        <v>500</v>
      </c>
      <c r="D57" s="35">
        <v>500</v>
      </c>
      <c r="E57" s="2"/>
      <c r="F57" s="2">
        <f t="shared" si="20"/>
        <v>-20500</v>
      </c>
      <c r="G57" s="2">
        <f t="shared" si="20"/>
        <v>0</v>
      </c>
      <c r="I57" s="8">
        <f t="shared" si="22"/>
        <v>2.1000000000000001E-2</v>
      </c>
      <c r="J57" s="8">
        <f t="shared" si="21"/>
        <v>5.0000000000000001E-4</v>
      </c>
      <c r="K57" s="8">
        <f t="shared" si="21"/>
        <v>5.0000000000000001E-4</v>
      </c>
      <c r="M57" s="9">
        <f t="shared" si="23"/>
        <v>-0.97619047619047616</v>
      </c>
      <c r="N57" s="9">
        <f t="shared" si="23"/>
        <v>0</v>
      </c>
    </row>
    <row r="58" spans="1:14">
      <c r="A58" s="34" t="s">
        <v>17</v>
      </c>
      <c r="B58" s="35">
        <v>0</v>
      </c>
      <c r="C58" s="35">
        <v>0</v>
      </c>
      <c r="D58" s="35">
        <v>0</v>
      </c>
      <c r="E58" s="2"/>
      <c r="F58" s="2">
        <f t="shared" si="20"/>
        <v>0</v>
      </c>
      <c r="G58" s="2">
        <f t="shared" si="20"/>
        <v>0</v>
      </c>
      <c r="I58" s="8">
        <f t="shared" si="22"/>
        <v>0</v>
      </c>
      <c r="J58" s="8">
        <f t="shared" si="21"/>
        <v>0</v>
      </c>
      <c r="K58" s="8">
        <f t="shared" si="21"/>
        <v>0</v>
      </c>
      <c r="M58" s="9"/>
      <c r="N58" s="9"/>
    </row>
    <row r="59" spans="1:14">
      <c r="A59" s="34" t="s">
        <v>18</v>
      </c>
      <c r="B59" s="35">
        <v>444350</v>
      </c>
      <c r="C59" s="35">
        <v>454700</v>
      </c>
      <c r="D59" s="35">
        <v>451700</v>
      </c>
      <c r="E59" s="2"/>
      <c r="F59" s="2">
        <f t="shared" si="20"/>
        <v>10350</v>
      </c>
      <c r="G59" s="2">
        <f t="shared" si="20"/>
        <v>-3000</v>
      </c>
      <c r="I59" s="8">
        <f t="shared" si="22"/>
        <v>0.44435000000000002</v>
      </c>
      <c r="J59" s="8">
        <f t="shared" si="21"/>
        <v>0.45469999999999999</v>
      </c>
      <c r="K59" s="8">
        <f t="shared" si="21"/>
        <v>0.45169999999999999</v>
      </c>
      <c r="M59" s="9">
        <f t="shared" si="23"/>
        <v>2.329244964554961E-2</v>
      </c>
      <c r="N59" s="9">
        <f t="shared" si="23"/>
        <v>-6.597756762700688E-3</v>
      </c>
    </row>
    <row r="60" spans="1:14">
      <c r="A60" s="34" t="s">
        <v>19</v>
      </c>
      <c r="B60" s="35">
        <v>7764206</v>
      </c>
      <c r="C60" s="35">
        <v>8481700</v>
      </c>
      <c r="D60" s="35">
        <v>8518900</v>
      </c>
      <c r="E60" s="2"/>
      <c r="F60" s="2">
        <f t="shared" si="20"/>
        <v>717494</v>
      </c>
      <c r="G60" s="2">
        <f t="shared" si="20"/>
        <v>37200</v>
      </c>
      <c r="I60" s="8">
        <f t="shared" si="22"/>
        <v>7.7642059999999997</v>
      </c>
      <c r="J60" s="8">
        <f t="shared" si="21"/>
        <v>8.4817</v>
      </c>
      <c r="K60" s="8">
        <f t="shared" si="21"/>
        <v>8.5189000000000004</v>
      </c>
      <c r="M60" s="9">
        <f t="shared" si="23"/>
        <v>9.2410479577692856E-2</v>
      </c>
      <c r="N60" s="9">
        <f t="shared" si="23"/>
        <v>4.3859132013629749E-3</v>
      </c>
    </row>
    <row r="61" spans="1:14">
      <c r="A61" s="34" t="s">
        <v>20</v>
      </c>
      <c r="B61" s="35">
        <v>92300</v>
      </c>
      <c r="C61" s="35">
        <v>79000</v>
      </c>
      <c r="D61" s="35">
        <v>92000</v>
      </c>
      <c r="E61" s="2"/>
      <c r="F61" s="2">
        <f t="shared" si="20"/>
        <v>-13300</v>
      </c>
      <c r="G61" s="2">
        <f t="shared" si="20"/>
        <v>13000</v>
      </c>
      <c r="I61" s="8">
        <f t="shared" si="22"/>
        <v>9.2299999999999993E-2</v>
      </c>
      <c r="J61" s="8">
        <f t="shared" si="21"/>
        <v>7.9000000000000001E-2</v>
      </c>
      <c r="K61" s="8">
        <f t="shared" si="21"/>
        <v>9.1999999999999998E-2</v>
      </c>
      <c r="M61" s="9">
        <f t="shared" si="23"/>
        <v>-0.14409534127843979</v>
      </c>
      <c r="N61" s="9">
        <f t="shared" si="23"/>
        <v>0.16455696202531642</v>
      </c>
    </row>
    <row r="62" spans="1:14">
      <c r="A62" s="34" t="s">
        <v>21</v>
      </c>
      <c r="B62" s="35">
        <v>10000</v>
      </c>
      <c r="C62" s="35">
        <v>10000</v>
      </c>
      <c r="D62" s="35">
        <v>10000</v>
      </c>
      <c r="E62" s="2"/>
      <c r="F62" s="2">
        <f t="shared" si="20"/>
        <v>0</v>
      </c>
      <c r="G62" s="2">
        <f t="shared" si="20"/>
        <v>0</v>
      </c>
      <c r="I62" s="8">
        <f t="shared" si="22"/>
        <v>0.01</v>
      </c>
      <c r="J62" s="8">
        <f t="shared" si="21"/>
        <v>0.01</v>
      </c>
      <c r="K62" s="8">
        <f t="shared" si="21"/>
        <v>0.01</v>
      </c>
      <c r="M62" s="9">
        <f t="shared" si="23"/>
        <v>0</v>
      </c>
      <c r="N62" s="9">
        <f t="shared" si="23"/>
        <v>0</v>
      </c>
    </row>
    <row r="63" spans="1:14">
      <c r="A63" s="34" t="s">
        <v>22</v>
      </c>
      <c r="B63" s="35">
        <v>0</v>
      </c>
      <c r="C63" s="35">
        <v>0</v>
      </c>
      <c r="D63" s="35">
        <v>0</v>
      </c>
      <c r="E63" s="2"/>
      <c r="F63" s="2">
        <f t="shared" si="20"/>
        <v>0</v>
      </c>
      <c r="G63" s="2">
        <f t="shared" si="20"/>
        <v>0</v>
      </c>
      <c r="I63" s="8">
        <f t="shared" si="22"/>
        <v>0</v>
      </c>
      <c r="J63" s="8">
        <f t="shared" si="21"/>
        <v>0</v>
      </c>
      <c r="K63" s="8">
        <f t="shared" si="21"/>
        <v>0</v>
      </c>
      <c r="M63" s="9"/>
      <c r="N63" s="9"/>
    </row>
    <row r="64" spans="1:14">
      <c r="A64" s="34" t="s">
        <v>23</v>
      </c>
      <c r="B64" s="35">
        <v>0</v>
      </c>
      <c r="C64" s="35">
        <v>0</v>
      </c>
      <c r="D64" s="35">
        <v>0</v>
      </c>
      <c r="E64" s="2"/>
      <c r="F64" s="2">
        <f t="shared" si="20"/>
        <v>0</v>
      </c>
      <c r="G64" s="2">
        <f t="shared" si="20"/>
        <v>0</v>
      </c>
      <c r="I64" s="8">
        <f t="shared" si="22"/>
        <v>0</v>
      </c>
      <c r="J64" s="8">
        <f t="shared" si="21"/>
        <v>0</v>
      </c>
      <c r="K64" s="8">
        <f t="shared" si="21"/>
        <v>0</v>
      </c>
      <c r="M64" s="9"/>
      <c r="N64" s="9"/>
    </row>
    <row r="65" spans="1:14">
      <c r="A65" s="34" t="s">
        <v>24</v>
      </c>
      <c r="B65" s="35">
        <v>0</v>
      </c>
      <c r="C65" s="35">
        <v>0</v>
      </c>
      <c r="D65" s="35">
        <v>0</v>
      </c>
      <c r="E65" s="2"/>
      <c r="F65" s="2">
        <f t="shared" si="20"/>
        <v>0</v>
      </c>
      <c r="G65" s="2">
        <f t="shared" si="20"/>
        <v>0</v>
      </c>
      <c r="I65" s="8">
        <f t="shared" si="22"/>
        <v>0</v>
      </c>
      <c r="J65" s="8">
        <f t="shared" si="21"/>
        <v>0</v>
      </c>
      <c r="K65" s="8">
        <f t="shared" si="21"/>
        <v>0</v>
      </c>
      <c r="M65" s="9"/>
      <c r="N65" s="9"/>
    </row>
    <row r="66" spans="1:14">
      <c r="A66" s="34" t="s">
        <v>25</v>
      </c>
      <c r="B66" s="35">
        <v>2440</v>
      </c>
      <c r="C66" s="35">
        <v>6200</v>
      </c>
      <c r="D66" s="35">
        <v>7700</v>
      </c>
      <c r="E66" s="2"/>
      <c r="F66" s="2">
        <f t="shared" si="20"/>
        <v>3760</v>
      </c>
      <c r="G66" s="2">
        <f t="shared" si="20"/>
        <v>1500</v>
      </c>
      <c r="I66" s="8">
        <f t="shared" si="22"/>
        <v>2.4399999999999999E-3</v>
      </c>
      <c r="J66" s="8">
        <f t="shared" si="21"/>
        <v>6.1999999999999998E-3</v>
      </c>
      <c r="K66" s="8">
        <f t="shared" si="21"/>
        <v>7.7000000000000002E-3</v>
      </c>
      <c r="M66" s="9">
        <f t="shared" si="23"/>
        <v>1.540983606557377</v>
      </c>
      <c r="N66" s="9">
        <f t="shared" si="23"/>
        <v>0.24193548387096783</v>
      </c>
    </row>
    <row r="67" spans="1:14">
      <c r="B67" s="11">
        <f t="shared" ref="B67:D67" si="24">SUM(B55:B66)</f>
        <v>8361296</v>
      </c>
      <c r="C67" s="11">
        <f t="shared" si="24"/>
        <v>9063600</v>
      </c>
      <c r="D67" s="11">
        <f t="shared" si="24"/>
        <v>9110300</v>
      </c>
      <c r="F67" s="11">
        <f t="shared" ref="F67:G67" si="25">SUM(F55:F66)</f>
        <v>702304</v>
      </c>
      <c r="G67" s="11">
        <f t="shared" si="25"/>
        <v>46700</v>
      </c>
      <c r="I67" s="28">
        <f t="shared" ref="I67:K67" si="26">SUM(I55:I66)</f>
        <v>8.3612959999999994</v>
      </c>
      <c r="J67" s="28">
        <f t="shared" si="26"/>
        <v>9.063600000000001</v>
      </c>
      <c r="K67" s="28">
        <f t="shared" si="26"/>
        <v>9.1103000000000005</v>
      </c>
      <c r="M67" s="29">
        <f t="shared" si="23"/>
        <v>8.3994634324631209E-2</v>
      </c>
      <c r="N67" s="29">
        <f t="shared" si="23"/>
        <v>5.1524780440442555E-3</v>
      </c>
    </row>
    <row r="70" spans="1:14">
      <c r="A70" s="1" t="s">
        <v>29</v>
      </c>
      <c r="M70" s="44" t="s">
        <v>2</v>
      </c>
      <c r="N70" s="44"/>
    </row>
    <row r="71" spans="1:14">
      <c r="A71" s="15" t="s">
        <v>4</v>
      </c>
      <c r="B71" s="13" t="s">
        <v>30</v>
      </c>
      <c r="C71" s="13" t="s">
        <v>6</v>
      </c>
      <c r="D71" s="13" t="s">
        <v>7</v>
      </c>
      <c r="F71" s="4" t="s">
        <v>8</v>
      </c>
      <c r="G71" s="4" t="s">
        <v>9</v>
      </c>
      <c r="M71" s="5" t="s">
        <v>10</v>
      </c>
      <c r="N71" s="5" t="s">
        <v>11</v>
      </c>
    </row>
    <row r="72" spans="1:14">
      <c r="A72" s="16" t="s">
        <v>14</v>
      </c>
      <c r="B72" s="17"/>
      <c r="C72" s="17"/>
      <c r="D72" s="17"/>
      <c r="E72" s="2"/>
      <c r="F72" s="2">
        <f t="shared" ref="F72:G83" si="27">C72-B72</f>
        <v>0</v>
      </c>
      <c r="G72" s="2">
        <f t="shared" si="27"/>
        <v>0</v>
      </c>
      <c r="I72" s="8">
        <f t="shared" ref="I72:K83" si="28">B72/1000000</f>
        <v>0</v>
      </c>
      <c r="J72" s="8">
        <f t="shared" si="28"/>
        <v>0</v>
      </c>
      <c r="K72" s="8">
        <f t="shared" si="28"/>
        <v>0</v>
      </c>
      <c r="M72" s="9"/>
      <c r="N72" s="9"/>
    </row>
    <row r="73" spans="1:14">
      <c r="A73" s="16" t="s">
        <v>15</v>
      </c>
      <c r="B73" s="17"/>
      <c r="C73" s="17"/>
      <c r="D73" s="17"/>
      <c r="E73" s="2"/>
      <c r="F73" s="2">
        <f t="shared" si="27"/>
        <v>0</v>
      </c>
      <c r="G73" s="2">
        <f t="shared" si="27"/>
        <v>0</v>
      </c>
      <c r="I73" s="8">
        <f t="shared" si="28"/>
        <v>0</v>
      </c>
      <c r="J73" s="8">
        <f t="shared" si="28"/>
        <v>0</v>
      </c>
      <c r="K73" s="8">
        <f t="shared" si="28"/>
        <v>0</v>
      </c>
      <c r="M73" s="9"/>
      <c r="N73" s="9"/>
    </row>
    <row r="74" spans="1:14">
      <c r="A74" s="16" t="s">
        <v>16</v>
      </c>
      <c r="B74" s="17"/>
      <c r="C74" s="17"/>
      <c r="D74" s="17"/>
      <c r="E74" s="2"/>
      <c r="F74" s="2">
        <f t="shared" si="27"/>
        <v>0</v>
      </c>
      <c r="G74" s="2">
        <f t="shared" si="27"/>
        <v>0</v>
      </c>
      <c r="I74" s="8">
        <f t="shared" si="28"/>
        <v>0</v>
      </c>
      <c r="J74" s="8">
        <f t="shared" si="28"/>
        <v>0</v>
      </c>
      <c r="K74" s="8">
        <f t="shared" si="28"/>
        <v>0</v>
      </c>
      <c r="M74" s="9"/>
      <c r="N74" s="9"/>
    </row>
    <row r="75" spans="1:14">
      <c r="A75" s="16" t="s">
        <v>17</v>
      </c>
      <c r="B75" s="17">
        <v>418285</v>
      </c>
      <c r="C75" s="17">
        <v>548859</v>
      </c>
      <c r="D75" s="17">
        <v>406302</v>
      </c>
      <c r="E75" s="2"/>
      <c r="F75" s="2">
        <f t="shared" si="27"/>
        <v>130574</v>
      </c>
      <c r="G75" s="2">
        <f t="shared" si="27"/>
        <v>-142557</v>
      </c>
      <c r="I75" s="8">
        <f t="shared" si="28"/>
        <v>0.41828500000000002</v>
      </c>
      <c r="J75" s="8">
        <f t="shared" si="28"/>
        <v>0.54885899999999999</v>
      </c>
      <c r="K75" s="8">
        <f t="shared" si="28"/>
        <v>0.406302</v>
      </c>
      <c r="M75" s="9">
        <f t="shared" ref="M75:N77" si="29">(J75-I75)/I75</f>
        <v>0.31216515055524335</v>
      </c>
      <c r="N75" s="9">
        <f t="shared" si="29"/>
        <v>-0.25973337414527226</v>
      </c>
    </row>
    <row r="76" spans="1:14">
      <c r="A76" s="16" t="s">
        <v>18</v>
      </c>
      <c r="B76" s="17">
        <v>923748</v>
      </c>
      <c r="C76" s="17">
        <v>958134</v>
      </c>
      <c r="D76" s="17">
        <v>734954</v>
      </c>
      <c r="E76" s="2"/>
      <c r="F76" s="2">
        <f t="shared" si="27"/>
        <v>34386</v>
      </c>
      <c r="G76" s="2">
        <f t="shared" si="27"/>
        <v>-223180</v>
      </c>
      <c r="I76" s="8">
        <f t="shared" si="28"/>
        <v>0.92374800000000001</v>
      </c>
      <c r="J76" s="8">
        <f t="shared" si="28"/>
        <v>0.95813400000000004</v>
      </c>
      <c r="K76" s="8">
        <f t="shared" si="28"/>
        <v>0.734954</v>
      </c>
      <c r="M76" s="9">
        <f t="shared" si="29"/>
        <v>3.7224437833694932E-2</v>
      </c>
      <c r="N76" s="9">
        <f t="shared" si="29"/>
        <v>-0.23293192810191479</v>
      </c>
    </row>
    <row r="77" spans="1:14">
      <c r="A77" s="16" t="s">
        <v>19</v>
      </c>
      <c r="B77" s="17">
        <v>5782580</v>
      </c>
      <c r="C77" s="17">
        <v>5897324</v>
      </c>
      <c r="D77" s="17">
        <v>596305</v>
      </c>
      <c r="E77" s="2"/>
      <c r="F77" s="2">
        <f t="shared" si="27"/>
        <v>114744</v>
      </c>
      <c r="G77" s="2">
        <f t="shared" si="27"/>
        <v>-5301019</v>
      </c>
      <c r="I77" s="8">
        <f t="shared" si="28"/>
        <v>5.7825800000000003</v>
      </c>
      <c r="J77" s="8">
        <f t="shared" si="28"/>
        <v>5.8973240000000002</v>
      </c>
      <c r="K77" s="8">
        <f t="shared" si="28"/>
        <v>0.59630499999999997</v>
      </c>
      <c r="M77" s="9">
        <f t="shared" si="29"/>
        <v>1.9843045837671065E-2</v>
      </c>
      <c r="N77" s="9">
        <f t="shared" si="29"/>
        <v>-0.89888549450564359</v>
      </c>
    </row>
    <row r="78" spans="1:14">
      <c r="A78" s="16" t="s">
        <v>20</v>
      </c>
      <c r="B78" s="17"/>
      <c r="C78" s="17"/>
      <c r="D78" s="17"/>
      <c r="E78" s="2"/>
      <c r="F78" s="2">
        <f t="shared" si="27"/>
        <v>0</v>
      </c>
      <c r="G78" s="2">
        <f t="shared" si="27"/>
        <v>0</v>
      </c>
      <c r="I78" s="8">
        <f t="shared" si="28"/>
        <v>0</v>
      </c>
      <c r="J78" s="8">
        <f t="shared" si="28"/>
        <v>0</v>
      </c>
      <c r="K78" s="8">
        <f t="shared" si="28"/>
        <v>0</v>
      </c>
      <c r="M78" s="9"/>
      <c r="N78" s="9"/>
    </row>
    <row r="79" spans="1:14">
      <c r="A79" s="16" t="s">
        <v>21</v>
      </c>
      <c r="B79" s="17"/>
      <c r="C79" s="17"/>
      <c r="D79" s="17"/>
      <c r="E79" s="2"/>
      <c r="F79" s="2">
        <f t="shared" si="27"/>
        <v>0</v>
      </c>
      <c r="G79" s="2">
        <f t="shared" si="27"/>
        <v>0</v>
      </c>
      <c r="I79" s="8">
        <f t="shared" si="28"/>
        <v>0</v>
      </c>
      <c r="J79" s="8">
        <f t="shared" si="28"/>
        <v>0</v>
      </c>
      <c r="K79" s="8">
        <f t="shared" si="28"/>
        <v>0</v>
      </c>
      <c r="M79" s="9"/>
      <c r="N79" s="9"/>
    </row>
    <row r="80" spans="1:14">
      <c r="A80" s="16" t="s">
        <v>22</v>
      </c>
      <c r="B80" s="17"/>
      <c r="C80" s="17"/>
      <c r="D80" s="17"/>
      <c r="E80" s="2"/>
      <c r="F80" s="2">
        <f t="shared" si="27"/>
        <v>0</v>
      </c>
      <c r="G80" s="2">
        <f t="shared" si="27"/>
        <v>0</v>
      </c>
      <c r="I80" s="8">
        <f t="shared" si="28"/>
        <v>0</v>
      </c>
      <c r="J80" s="8">
        <f t="shared" si="28"/>
        <v>0</v>
      </c>
      <c r="K80" s="8">
        <f t="shared" si="28"/>
        <v>0</v>
      </c>
      <c r="M80" s="9"/>
      <c r="N80" s="9"/>
    </row>
    <row r="81" spans="1:14">
      <c r="A81" s="16" t="s">
        <v>23</v>
      </c>
      <c r="B81" s="17"/>
      <c r="C81" s="17"/>
      <c r="D81" s="17"/>
      <c r="E81" s="2"/>
      <c r="F81" s="2">
        <f t="shared" si="27"/>
        <v>0</v>
      </c>
      <c r="G81" s="2">
        <f t="shared" si="27"/>
        <v>0</v>
      </c>
      <c r="I81" s="8">
        <f t="shared" si="28"/>
        <v>0</v>
      </c>
      <c r="J81" s="8">
        <f t="shared" si="28"/>
        <v>0</v>
      </c>
      <c r="K81" s="8">
        <f t="shared" si="28"/>
        <v>0</v>
      </c>
      <c r="M81" s="9"/>
      <c r="N81" s="9"/>
    </row>
    <row r="82" spans="1:14">
      <c r="A82" s="16" t="s">
        <v>24</v>
      </c>
      <c r="B82" s="17"/>
      <c r="C82" s="17"/>
      <c r="D82" s="17"/>
      <c r="E82" s="2"/>
      <c r="F82" s="2">
        <f t="shared" si="27"/>
        <v>0</v>
      </c>
      <c r="G82" s="2">
        <f t="shared" si="27"/>
        <v>0</v>
      </c>
      <c r="I82" s="8">
        <f t="shared" si="28"/>
        <v>0</v>
      </c>
      <c r="J82" s="8">
        <f t="shared" si="28"/>
        <v>0</v>
      </c>
      <c r="K82" s="8">
        <f t="shared" si="28"/>
        <v>0</v>
      </c>
      <c r="M82" s="9"/>
      <c r="N82" s="9"/>
    </row>
    <row r="83" spans="1:14">
      <c r="A83" s="16" t="s">
        <v>25</v>
      </c>
      <c r="B83" s="17"/>
      <c r="C83" s="17"/>
      <c r="D83" s="17"/>
      <c r="E83" s="2"/>
      <c r="F83" s="2">
        <f t="shared" si="27"/>
        <v>0</v>
      </c>
      <c r="G83" s="2">
        <f t="shared" si="27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M83" s="9"/>
      <c r="N83" s="9"/>
    </row>
    <row r="84" spans="1:14">
      <c r="B84" s="11">
        <f t="shared" ref="B84:D84" si="30">SUM(B72:B83)</f>
        <v>7124613</v>
      </c>
      <c r="C84" s="11">
        <f t="shared" si="30"/>
        <v>7404317</v>
      </c>
      <c r="D84" s="11">
        <f t="shared" si="30"/>
        <v>1737561</v>
      </c>
      <c r="F84" s="11">
        <f t="shared" ref="F84:G84" si="31">SUM(F72:F83)</f>
        <v>279704</v>
      </c>
      <c r="G84" s="11">
        <f t="shared" si="31"/>
        <v>-5666756</v>
      </c>
      <c r="I84" s="28">
        <f t="shared" ref="I84:K84" si="32">SUM(I72:I83)</f>
        <v>7.1246130000000001</v>
      </c>
      <c r="J84" s="28">
        <f t="shared" si="32"/>
        <v>7.4043170000000007</v>
      </c>
      <c r="K84" s="28">
        <f t="shared" si="32"/>
        <v>1.7375609999999999</v>
      </c>
      <c r="M84" s="29">
        <f t="shared" ref="M84:N84" si="33">(J84-I84)/I84</f>
        <v>3.9258834128955582E-2</v>
      </c>
      <c r="N84" s="29">
        <f t="shared" si="33"/>
        <v>-0.76533136007007818</v>
      </c>
    </row>
    <row r="87" spans="1:14">
      <c r="A87" s="1" t="s">
        <v>31</v>
      </c>
      <c r="M87" s="44" t="s">
        <v>2</v>
      </c>
      <c r="N87" s="44"/>
    </row>
    <row r="88" spans="1:14">
      <c r="A88" s="15" t="s">
        <v>4</v>
      </c>
      <c r="B88" s="13" t="s">
        <v>30</v>
      </c>
      <c r="C88" s="13" t="s">
        <v>6</v>
      </c>
      <c r="D88" s="13" t="s">
        <v>7</v>
      </c>
      <c r="F88" s="4" t="s">
        <v>8</v>
      </c>
      <c r="G88" s="4" t="s">
        <v>9</v>
      </c>
      <c r="M88" s="5" t="s">
        <v>10</v>
      </c>
      <c r="N88" s="5" t="s">
        <v>11</v>
      </c>
    </row>
    <row r="89" spans="1:14">
      <c r="A89" s="34" t="s">
        <v>14</v>
      </c>
      <c r="B89" s="35">
        <v>12854172</v>
      </c>
      <c r="C89" s="35">
        <v>14661949.862</v>
      </c>
      <c r="D89" s="35">
        <v>15107560.299799999</v>
      </c>
      <c r="F89" s="2">
        <f t="shared" ref="F89:G100" si="34">C89-B89</f>
        <v>1807777.8619999997</v>
      </c>
      <c r="G89" s="2">
        <f t="shared" si="34"/>
        <v>445610.43779999949</v>
      </c>
      <c r="I89" s="8">
        <f>B89/1000000</f>
        <v>12.854172</v>
      </c>
      <c r="J89" s="8">
        <f t="shared" ref="J89:K100" si="35">C89/1000000</f>
        <v>14.661949862</v>
      </c>
      <c r="K89" s="8">
        <f t="shared" si="35"/>
        <v>15.107560299799999</v>
      </c>
      <c r="M89" s="9">
        <f>(J89-I89)/I89</f>
        <v>0.14063744144702592</v>
      </c>
      <c r="N89" s="9">
        <f>(K89-J89)/J89</f>
        <v>3.0392304024644549E-2</v>
      </c>
    </row>
    <row r="90" spans="1:14">
      <c r="A90" s="34" t="s">
        <v>15</v>
      </c>
      <c r="B90" s="35">
        <v>16456443</v>
      </c>
      <c r="C90" s="35">
        <v>18207719.147712</v>
      </c>
      <c r="D90" s="35">
        <v>18628877.413258005</v>
      </c>
      <c r="F90" s="2">
        <f t="shared" si="34"/>
        <v>1751276.1477119997</v>
      </c>
      <c r="G90" s="2">
        <f t="shared" si="34"/>
        <v>421158.26554600522</v>
      </c>
      <c r="I90" s="8">
        <f t="shared" ref="I90:I100" si="36">B90/1000000</f>
        <v>16.456443</v>
      </c>
      <c r="J90" s="8">
        <f t="shared" si="35"/>
        <v>18.207719147711998</v>
      </c>
      <c r="K90" s="8">
        <f t="shared" si="35"/>
        <v>18.628877413258007</v>
      </c>
      <c r="M90" s="9">
        <f t="shared" ref="M90:N101" si="37">(J90-I90)/I90</f>
        <v>0.10641887482683822</v>
      </c>
      <c r="N90" s="9">
        <f t="shared" si="37"/>
        <v>2.3130753617700197E-2</v>
      </c>
    </row>
    <row r="91" spans="1:14">
      <c r="A91" s="34" t="s">
        <v>16</v>
      </c>
      <c r="B91" s="35">
        <v>8901444</v>
      </c>
      <c r="C91" s="35">
        <v>9666529.1363066677</v>
      </c>
      <c r="D91" s="35">
        <v>10139656.558149999</v>
      </c>
      <c r="F91" s="2">
        <f t="shared" si="34"/>
        <v>765085.1363066677</v>
      </c>
      <c r="G91" s="2">
        <f t="shared" si="34"/>
        <v>473127.42184333131</v>
      </c>
      <c r="I91" s="8">
        <f t="shared" si="36"/>
        <v>8.9014439999999997</v>
      </c>
      <c r="J91" s="8">
        <f t="shared" si="35"/>
        <v>9.6665291363066679</v>
      </c>
      <c r="K91" s="8">
        <f t="shared" si="35"/>
        <v>10.13965655815</v>
      </c>
      <c r="M91" s="9">
        <f t="shared" si="37"/>
        <v>8.5950676801052533E-2</v>
      </c>
      <c r="N91" s="9">
        <f t="shared" si="37"/>
        <v>4.8944912405664301E-2</v>
      </c>
    </row>
    <row r="92" spans="1:14">
      <c r="A92" s="34" t="s">
        <v>17</v>
      </c>
      <c r="B92" s="35">
        <v>26289713</v>
      </c>
      <c r="C92" s="35">
        <v>31998905.453199998</v>
      </c>
      <c r="D92" s="35">
        <v>33408355.961600002</v>
      </c>
      <c r="F92" s="2">
        <f t="shared" si="34"/>
        <v>5709192.4531999975</v>
      </c>
      <c r="G92" s="2">
        <f t="shared" si="34"/>
        <v>1409450.5084000044</v>
      </c>
      <c r="I92" s="8">
        <f t="shared" si="36"/>
        <v>26.289712999999999</v>
      </c>
      <c r="J92" s="8">
        <f t="shared" si="35"/>
        <v>31.998905453199999</v>
      </c>
      <c r="K92" s="8">
        <f t="shared" si="35"/>
        <v>33.408355961600002</v>
      </c>
      <c r="M92" s="9">
        <f t="shared" si="37"/>
        <v>0.2171645028304417</v>
      </c>
      <c r="N92" s="9">
        <f t="shared" si="37"/>
        <v>4.4046834991321643E-2</v>
      </c>
    </row>
    <row r="93" spans="1:14">
      <c r="A93" s="34" t="s">
        <v>18</v>
      </c>
      <c r="B93" s="35">
        <v>53167779</v>
      </c>
      <c r="C93" s="35">
        <v>58205528.291200005</v>
      </c>
      <c r="D93" s="35">
        <v>59756828.795100026</v>
      </c>
      <c r="F93" s="2">
        <f t="shared" si="34"/>
        <v>5037749.2912000045</v>
      </c>
      <c r="G93" s="2">
        <f t="shared" si="34"/>
        <v>1551300.5039000213</v>
      </c>
      <c r="I93" s="8">
        <f t="shared" si="36"/>
        <v>53.167779000000003</v>
      </c>
      <c r="J93" s="8">
        <f t="shared" si="35"/>
        <v>58.205528291200004</v>
      </c>
      <c r="K93" s="8">
        <f t="shared" si="35"/>
        <v>59.756828795100027</v>
      </c>
      <c r="M93" s="9">
        <f t="shared" si="37"/>
        <v>9.4751922798956875E-2</v>
      </c>
      <c r="N93" s="9">
        <f t="shared" si="37"/>
        <v>2.6652116206882053E-2</v>
      </c>
    </row>
    <row r="94" spans="1:14">
      <c r="A94" s="34" t="s">
        <v>19</v>
      </c>
      <c r="B94" s="35">
        <v>213991356</v>
      </c>
      <c r="C94" s="35">
        <v>230044166.72567993</v>
      </c>
      <c r="D94" s="35">
        <v>237568726.4804118</v>
      </c>
      <c r="F94" s="2">
        <f t="shared" si="34"/>
        <v>16052810.725679934</v>
      </c>
      <c r="G94" s="2">
        <f t="shared" si="34"/>
        <v>7524559.7547318637</v>
      </c>
      <c r="I94" s="8">
        <f t="shared" si="36"/>
        <v>213.991356</v>
      </c>
      <c r="J94" s="8">
        <f t="shared" si="35"/>
        <v>230.04416672567993</v>
      </c>
      <c r="K94" s="8">
        <f t="shared" si="35"/>
        <v>237.56872648041181</v>
      </c>
      <c r="M94" s="9">
        <f t="shared" si="37"/>
        <v>7.5016164324319401E-2</v>
      </c>
      <c r="N94" s="9">
        <f t="shared" si="37"/>
        <v>3.2709196072355409E-2</v>
      </c>
    </row>
    <row r="95" spans="1:14">
      <c r="A95" s="34" t="s">
        <v>20</v>
      </c>
      <c r="B95" s="35">
        <v>15272773</v>
      </c>
      <c r="C95" s="35">
        <v>17581244.241005328</v>
      </c>
      <c r="D95" s="35">
        <v>18571119.875957999</v>
      </c>
      <c r="F95" s="2">
        <f t="shared" si="34"/>
        <v>2308471.2410053276</v>
      </c>
      <c r="G95" s="2">
        <f t="shared" si="34"/>
        <v>989875.63495267183</v>
      </c>
      <c r="I95" s="8">
        <f t="shared" si="36"/>
        <v>15.272773000000001</v>
      </c>
      <c r="J95" s="8">
        <f t="shared" si="35"/>
        <v>17.581244241005326</v>
      </c>
      <c r="K95" s="8">
        <f t="shared" si="35"/>
        <v>18.571119875958001</v>
      </c>
      <c r="M95" s="9">
        <f t="shared" si="37"/>
        <v>0.15114945013622116</v>
      </c>
      <c r="N95" s="9">
        <f t="shared" si="37"/>
        <v>5.6302934046269307E-2</v>
      </c>
    </row>
    <row r="96" spans="1:14">
      <c r="A96" s="34" t="s">
        <v>21</v>
      </c>
      <c r="B96" s="35">
        <v>13354976</v>
      </c>
      <c r="C96" s="35">
        <v>13199519.44613333</v>
      </c>
      <c r="D96" s="35">
        <v>13734836.033199999</v>
      </c>
      <c r="F96" s="2">
        <f t="shared" si="34"/>
        <v>-155456.55386666954</v>
      </c>
      <c r="G96" s="2">
        <f t="shared" si="34"/>
        <v>535316.58706666902</v>
      </c>
      <c r="I96" s="8">
        <f t="shared" si="36"/>
        <v>13.354976000000001</v>
      </c>
      <c r="J96" s="8">
        <f t="shared" si="35"/>
        <v>13.19951944613333</v>
      </c>
      <c r="K96" s="8">
        <f t="shared" si="35"/>
        <v>13.734836033199999</v>
      </c>
      <c r="M96" s="9">
        <f t="shared" si="37"/>
        <v>-1.1640346928865375E-2</v>
      </c>
      <c r="N96" s="9">
        <f t="shared" si="37"/>
        <v>4.0555763355724646E-2</v>
      </c>
    </row>
    <row r="97" spans="1:14">
      <c r="A97" s="34" t="s">
        <v>22</v>
      </c>
      <c r="B97" s="35">
        <v>2811662</v>
      </c>
      <c r="C97" s="35">
        <v>3101945.398</v>
      </c>
      <c r="D97" s="35">
        <v>3224888.1122000003</v>
      </c>
      <c r="F97" s="2">
        <f t="shared" si="34"/>
        <v>290283.39800000004</v>
      </c>
      <c r="G97" s="2">
        <f t="shared" si="34"/>
        <v>122942.71420000028</v>
      </c>
      <c r="I97" s="8">
        <f t="shared" si="36"/>
        <v>2.8116620000000001</v>
      </c>
      <c r="J97" s="8">
        <f t="shared" si="35"/>
        <v>3.1019453980000002</v>
      </c>
      <c r="K97" s="8">
        <f t="shared" si="35"/>
        <v>3.2248881122000004</v>
      </c>
      <c r="M97" s="9">
        <f t="shared" si="37"/>
        <v>0.10324263656157821</v>
      </c>
      <c r="N97" s="9">
        <f t="shared" si="37"/>
        <v>3.9634067794767844E-2</v>
      </c>
    </row>
    <row r="98" spans="1:14">
      <c r="A98" s="34" t="s">
        <v>23</v>
      </c>
      <c r="B98" s="35">
        <v>846370</v>
      </c>
      <c r="C98" s="35">
        <v>1043346.1192000001</v>
      </c>
      <c r="D98" s="35">
        <v>1065800.2555</v>
      </c>
      <c r="F98" s="2">
        <f t="shared" si="34"/>
        <v>196976.11920000007</v>
      </c>
      <c r="G98" s="2">
        <f t="shared" si="34"/>
        <v>22454.136299999896</v>
      </c>
      <c r="I98" s="8">
        <f t="shared" si="36"/>
        <v>0.84636999999999996</v>
      </c>
      <c r="J98" s="8">
        <f t="shared" si="35"/>
        <v>1.0433461192</v>
      </c>
      <c r="K98" s="8">
        <f t="shared" si="35"/>
        <v>1.0658002554999999</v>
      </c>
      <c r="M98" s="9">
        <f t="shared" si="37"/>
        <v>0.23273050698866929</v>
      </c>
      <c r="N98" s="9">
        <f t="shared" si="37"/>
        <v>2.1521272650361651E-2</v>
      </c>
    </row>
    <row r="99" spans="1:14">
      <c r="A99" s="34" t="s">
        <v>24</v>
      </c>
      <c r="B99" s="35">
        <v>4797456</v>
      </c>
      <c r="C99" s="35">
        <v>5703260.2052000007</v>
      </c>
      <c r="D99" s="35">
        <v>5801329.9853999997</v>
      </c>
      <c r="F99" s="2">
        <f t="shared" si="34"/>
        <v>905804.20520000067</v>
      </c>
      <c r="G99" s="2">
        <f t="shared" si="34"/>
        <v>98069.78019999899</v>
      </c>
      <c r="I99" s="8">
        <f t="shared" si="36"/>
        <v>4.7974560000000004</v>
      </c>
      <c r="J99" s="8">
        <f t="shared" si="35"/>
        <v>5.7032602052000003</v>
      </c>
      <c r="K99" s="8">
        <f t="shared" si="35"/>
        <v>5.8013299853999998</v>
      </c>
      <c r="M99" s="9">
        <f t="shared" si="37"/>
        <v>0.18880927833418376</v>
      </c>
      <c r="N99" s="9">
        <f t="shared" si="37"/>
        <v>1.7195389421402064E-2</v>
      </c>
    </row>
    <row r="100" spans="1:14">
      <c r="A100" s="34" t="s">
        <v>25</v>
      </c>
      <c r="B100" s="35">
        <v>11865193</v>
      </c>
      <c r="C100" s="35">
        <v>12939510.757066665</v>
      </c>
      <c r="D100" s="35">
        <v>13293846.3595</v>
      </c>
      <c r="F100" s="2">
        <f t="shared" si="34"/>
        <v>1074317.7570666652</v>
      </c>
      <c r="G100" s="2">
        <f t="shared" si="34"/>
        <v>354335.60243333504</v>
      </c>
      <c r="I100" s="8">
        <f t="shared" si="36"/>
        <v>11.865193</v>
      </c>
      <c r="J100" s="8">
        <f t="shared" si="35"/>
        <v>12.939510757066666</v>
      </c>
      <c r="K100" s="8">
        <f t="shared" si="35"/>
        <v>13.2938463595</v>
      </c>
      <c r="M100" s="9">
        <f t="shared" si="37"/>
        <v>9.0543639455899785E-2</v>
      </c>
      <c r="N100" s="9">
        <f t="shared" si="37"/>
        <v>2.7384003080628112E-2</v>
      </c>
    </row>
    <row r="101" spans="1:14">
      <c r="B101" s="11">
        <f t="shared" ref="B101:D101" si="38">SUM(B89:B100)</f>
        <v>380609337</v>
      </c>
      <c r="C101" s="11">
        <f t="shared" si="38"/>
        <v>416353624.78270394</v>
      </c>
      <c r="D101" s="11">
        <f t="shared" si="38"/>
        <v>430301826.13007796</v>
      </c>
      <c r="F101" s="11">
        <f t="shared" ref="F101:G101" si="39">SUM(F89:F100)</f>
        <v>35744287.782703929</v>
      </c>
      <c r="G101" s="11">
        <f t="shared" si="39"/>
        <v>13948201.347373899</v>
      </c>
      <c r="I101" s="28">
        <f t="shared" ref="I101:J101" si="40">SUM(I89:I100)</f>
        <v>380.60933699999998</v>
      </c>
      <c r="J101" s="28">
        <f t="shared" si="40"/>
        <v>416.35362478270389</v>
      </c>
      <c r="K101" s="28">
        <f>SUM(K89:K100)</f>
        <v>430.30182613007787</v>
      </c>
      <c r="M101" s="29">
        <f t="shared" si="37"/>
        <v>9.3913323473469881E-2</v>
      </c>
      <c r="N101" s="29">
        <f t="shared" si="37"/>
        <v>3.3500852441607984E-2</v>
      </c>
    </row>
    <row r="103" spans="1:14">
      <c r="A103" s="16"/>
      <c r="J103" s="9"/>
      <c r="K103" s="9"/>
    </row>
    <row r="107" spans="1:14">
      <c r="A107" s="1" t="s">
        <v>33</v>
      </c>
      <c r="M107" s="44" t="s">
        <v>2</v>
      </c>
      <c r="N107" s="44"/>
    </row>
    <row r="108" spans="1:14">
      <c r="A108" s="15" t="s">
        <v>4</v>
      </c>
      <c r="B108" s="13" t="s">
        <v>30</v>
      </c>
      <c r="C108" s="13" t="s">
        <v>6</v>
      </c>
      <c r="D108" s="13" t="s">
        <v>7</v>
      </c>
      <c r="F108" s="4" t="s">
        <v>8</v>
      </c>
      <c r="G108" s="4" t="s">
        <v>9</v>
      </c>
      <c r="M108" s="5" t="s">
        <v>10</v>
      </c>
      <c r="N108" s="5" t="s">
        <v>11</v>
      </c>
    </row>
    <row r="109" spans="1:14">
      <c r="A109" s="16" t="s">
        <v>14</v>
      </c>
      <c r="B109" s="2">
        <f>B3+B37+B55</f>
        <v>9701725</v>
      </c>
      <c r="C109" s="2">
        <f>C3+C37+C55</f>
        <v>10521327.560000001</v>
      </c>
      <c r="D109" s="2">
        <f>D3+D37+D55</f>
        <v>10721139.560000001</v>
      </c>
      <c r="F109" s="2">
        <f t="shared" ref="F109:G120" si="41">C109-B109</f>
        <v>819602.56000000052</v>
      </c>
      <c r="G109" s="2">
        <f t="shared" si="41"/>
        <v>199812</v>
      </c>
      <c r="I109" s="8">
        <f>B109/1000000</f>
        <v>9.7017249999999997</v>
      </c>
      <c r="J109" s="8">
        <f t="shared" ref="J109:K120" si="42">C109/1000000</f>
        <v>10.521327560000001</v>
      </c>
      <c r="K109" s="8">
        <f t="shared" si="42"/>
        <v>10.721139560000001</v>
      </c>
      <c r="M109" s="9">
        <f>(J109-I109)/I109</f>
        <v>8.4480085757945286E-2</v>
      </c>
      <c r="N109" s="9">
        <f>(K109-J109)/J109</f>
        <v>1.8991139555396528E-2</v>
      </c>
    </row>
    <row r="110" spans="1:14">
      <c r="A110" s="16" t="s">
        <v>15</v>
      </c>
      <c r="B110" s="2">
        <f t="shared" ref="B110:D120" si="43">B4+B38+B56</f>
        <v>13106323</v>
      </c>
      <c r="C110" s="2">
        <f t="shared" si="43"/>
        <v>14083706.24</v>
      </c>
      <c r="D110" s="2">
        <f t="shared" si="43"/>
        <v>14229908.02</v>
      </c>
      <c r="F110" s="2">
        <f t="shared" si="41"/>
        <v>977383.24000000022</v>
      </c>
      <c r="G110" s="2">
        <f t="shared" si="41"/>
        <v>146201.77999999933</v>
      </c>
      <c r="I110" s="8">
        <f t="shared" ref="I110:I120" si="44">B110/1000000</f>
        <v>13.106323</v>
      </c>
      <c r="J110" s="8">
        <f t="shared" si="42"/>
        <v>14.08370624</v>
      </c>
      <c r="K110" s="8">
        <f t="shared" si="42"/>
        <v>14.22990802</v>
      </c>
      <c r="M110" s="9">
        <f t="shared" ref="M110:N121" si="45">(J110-I110)/I110</f>
        <v>7.4573413153330645E-2</v>
      </c>
      <c r="N110" s="9">
        <f t="shared" si="45"/>
        <v>1.038091660736032E-2</v>
      </c>
    </row>
    <row r="111" spans="1:14">
      <c r="A111" s="16" t="s">
        <v>16</v>
      </c>
      <c r="B111" s="2">
        <f t="shared" si="43"/>
        <v>6045691</v>
      </c>
      <c r="C111" s="2">
        <f t="shared" si="43"/>
        <v>6229745.2999999998</v>
      </c>
      <c r="D111" s="2">
        <f t="shared" si="43"/>
        <v>6452273.5</v>
      </c>
      <c r="F111" s="2">
        <f t="shared" si="41"/>
        <v>184054.29999999981</v>
      </c>
      <c r="G111" s="2">
        <f t="shared" si="41"/>
        <v>222528.20000000019</v>
      </c>
      <c r="I111" s="8">
        <f t="shared" si="44"/>
        <v>6.0456909999999997</v>
      </c>
      <c r="J111" s="8">
        <f t="shared" si="42"/>
        <v>6.2297452999999994</v>
      </c>
      <c r="K111" s="8">
        <f t="shared" si="42"/>
        <v>6.4522735000000004</v>
      </c>
      <c r="M111" s="9">
        <f t="shared" si="45"/>
        <v>3.0443881435554626E-2</v>
      </c>
      <c r="N111" s="9">
        <f t="shared" si="45"/>
        <v>3.5720272544689922E-2</v>
      </c>
    </row>
    <row r="112" spans="1:14">
      <c r="A112" s="16" t="s">
        <v>17</v>
      </c>
      <c r="B112" s="2">
        <f t="shared" si="43"/>
        <v>17512837</v>
      </c>
      <c r="C112" s="2">
        <f t="shared" si="43"/>
        <v>20409489</v>
      </c>
      <c r="D112" s="2">
        <f t="shared" si="43"/>
        <v>21168404</v>
      </c>
      <c r="F112" s="2">
        <f t="shared" si="41"/>
        <v>2896652</v>
      </c>
      <c r="G112" s="2">
        <f t="shared" si="41"/>
        <v>758915</v>
      </c>
      <c r="I112" s="8">
        <f t="shared" si="44"/>
        <v>17.512837000000001</v>
      </c>
      <c r="J112" s="8">
        <f t="shared" si="42"/>
        <v>20.409489000000001</v>
      </c>
      <c r="K112" s="8">
        <f t="shared" si="42"/>
        <v>21.168403999999999</v>
      </c>
      <c r="M112" s="9">
        <f t="shared" si="45"/>
        <v>0.16540164223534995</v>
      </c>
      <c r="N112" s="9">
        <f t="shared" si="45"/>
        <v>3.7184419462927179E-2</v>
      </c>
    </row>
    <row r="113" spans="1:14">
      <c r="A113" s="16" t="s">
        <v>18</v>
      </c>
      <c r="B113" s="2">
        <f t="shared" si="43"/>
        <v>38508808</v>
      </c>
      <c r="C113" s="2">
        <f t="shared" si="43"/>
        <v>40681441.5</v>
      </c>
      <c r="D113" s="2">
        <f t="shared" si="43"/>
        <v>41275746.899999999</v>
      </c>
      <c r="F113" s="2">
        <f t="shared" si="41"/>
        <v>2172633.5</v>
      </c>
      <c r="G113" s="2">
        <f t="shared" si="41"/>
        <v>594305.39999999851</v>
      </c>
      <c r="I113" s="8">
        <f t="shared" si="44"/>
        <v>38.508808000000002</v>
      </c>
      <c r="J113" s="8">
        <f t="shared" si="42"/>
        <v>40.681441499999998</v>
      </c>
      <c r="K113" s="8">
        <f t="shared" si="42"/>
        <v>41.275746900000001</v>
      </c>
      <c r="M113" s="9">
        <f t="shared" si="45"/>
        <v>5.6419131436111866E-2</v>
      </c>
      <c r="N113" s="9">
        <f t="shared" si="45"/>
        <v>1.4608759623230244E-2</v>
      </c>
    </row>
    <row r="114" spans="1:14">
      <c r="A114" s="16" t="s">
        <v>19</v>
      </c>
      <c r="B114" s="2">
        <f t="shared" si="43"/>
        <v>164272425</v>
      </c>
      <c r="C114" s="2">
        <f t="shared" si="43"/>
        <v>170618466.68333334</v>
      </c>
      <c r="D114" s="2">
        <f t="shared" si="43"/>
        <v>174330757.66666663</v>
      </c>
      <c r="F114" s="2">
        <f t="shared" si="41"/>
        <v>6346041.6833333373</v>
      </c>
      <c r="G114" s="2">
        <f t="shared" si="41"/>
        <v>3712290.9833332896</v>
      </c>
      <c r="I114" s="8">
        <f t="shared" si="44"/>
        <v>164.272425</v>
      </c>
      <c r="J114" s="8">
        <f t="shared" si="42"/>
        <v>170.61846668333334</v>
      </c>
      <c r="K114" s="8">
        <f t="shared" si="42"/>
        <v>174.33075766666661</v>
      </c>
      <c r="M114" s="9">
        <f t="shared" si="45"/>
        <v>3.8631204740134199E-2</v>
      </c>
      <c r="N114" s="9">
        <f t="shared" si="45"/>
        <v>2.1757849871100184E-2</v>
      </c>
    </row>
    <row r="115" spans="1:14">
      <c r="A115" s="16" t="s">
        <v>20</v>
      </c>
      <c r="B115" s="2">
        <f t="shared" si="43"/>
        <v>10620098</v>
      </c>
      <c r="C115" s="2">
        <f t="shared" si="43"/>
        <v>11722786.440000001</v>
      </c>
      <c r="D115" s="2">
        <f t="shared" si="43"/>
        <v>12414949.92</v>
      </c>
      <c r="F115" s="2">
        <f t="shared" si="41"/>
        <v>1102688.4400000013</v>
      </c>
      <c r="G115" s="2">
        <f t="shared" si="41"/>
        <v>692163.47999999858</v>
      </c>
      <c r="I115" s="8">
        <f t="shared" si="44"/>
        <v>10.620098</v>
      </c>
      <c r="J115" s="8">
        <f t="shared" si="42"/>
        <v>11.722786440000002</v>
      </c>
      <c r="K115" s="8">
        <f t="shared" si="42"/>
        <v>12.41494992</v>
      </c>
      <c r="M115" s="9">
        <f t="shared" si="45"/>
        <v>0.10383034506837897</v>
      </c>
      <c r="N115" s="9">
        <f t="shared" si="45"/>
        <v>5.9044279578294334E-2</v>
      </c>
    </row>
    <row r="116" spans="1:14">
      <c r="A116" s="16" t="s">
        <v>21</v>
      </c>
      <c r="B116" s="2">
        <f t="shared" si="43"/>
        <v>10217246</v>
      </c>
      <c r="C116" s="2">
        <f t="shared" si="43"/>
        <v>9481411</v>
      </c>
      <c r="D116" s="2">
        <f t="shared" si="43"/>
        <v>9798895</v>
      </c>
      <c r="F116" s="2">
        <f t="shared" si="41"/>
        <v>-735835</v>
      </c>
      <c r="G116" s="2">
        <f t="shared" si="41"/>
        <v>317484</v>
      </c>
      <c r="I116" s="8">
        <f t="shared" si="44"/>
        <v>10.217245999999999</v>
      </c>
      <c r="J116" s="8">
        <f t="shared" si="42"/>
        <v>9.4814109999999996</v>
      </c>
      <c r="K116" s="8">
        <f t="shared" si="42"/>
        <v>9.7988949999999999</v>
      </c>
      <c r="M116" s="9">
        <f t="shared" si="45"/>
        <v>-7.2018917817971678E-2</v>
      </c>
      <c r="N116" s="9">
        <f t="shared" si="45"/>
        <v>3.3484889538065624E-2</v>
      </c>
    </row>
    <row r="117" spans="1:14">
      <c r="A117" s="16" t="s">
        <v>22</v>
      </c>
      <c r="B117" s="2">
        <f t="shared" si="43"/>
        <v>1949046</v>
      </c>
      <c r="C117" s="2">
        <f t="shared" si="43"/>
        <v>2017335</v>
      </c>
      <c r="D117" s="2">
        <f t="shared" si="43"/>
        <v>2066918</v>
      </c>
      <c r="F117" s="2">
        <f t="shared" si="41"/>
        <v>68289</v>
      </c>
      <c r="G117" s="2">
        <f t="shared" si="41"/>
        <v>49583</v>
      </c>
      <c r="I117" s="8">
        <f t="shared" si="44"/>
        <v>1.9490460000000001</v>
      </c>
      <c r="J117" s="8">
        <f t="shared" si="42"/>
        <v>2.0173350000000001</v>
      </c>
      <c r="K117" s="8">
        <f t="shared" si="42"/>
        <v>2.0669179999999998</v>
      </c>
      <c r="M117" s="9">
        <f t="shared" si="45"/>
        <v>3.5037141247564213E-2</v>
      </c>
      <c r="N117" s="9">
        <f t="shared" si="45"/>
        <v>2.4578466144690746E-2</v>
      </c>
    </row>
    <row r="118" spans="1:14">
      <c r="A118" s="16" t="s">
        <v>23</v>
      </c>
      <c r="B118" s="2">
        <f t="shared" si="43"/>
        <v>638753</v>
      </c>
      <c r="C118" s="2">
        <f t="shared" si="43"/>
        <v>672834</v>
      </c>
      <c r="D118" s="2">
        <f t="shared" si="43"/>
        <v>678295</v>
      </c>
      <c r="F118" s="2">
        <f t="shared" si="41"/>
        <v>34081</v>
      </c>
      <c r="G118" s="2">
        <f t="shared" si="41"/>
        <v>5461</v>
      </c>
      <c r="I118" s="8">
        <f t="shared" si="44"/>
        <v>0.63875300000000002</v>
      </c>
      <c r="J118" s="8">
        <f t="shared" si="42"/>
        <v>0.67283400000000004</v>
      </c>
      <c r="K118" s="8">
        <f t="shared" si="42"/>
        <v>0.67829499999999998</v>
      </c>
      <c r="M118" s="9">
        <f t="shared" si="45"/>
        <v>5.3355522400677612E-2</v>
      </c>
      <c r="N118" s="9">
        <f t="shared" si="45"/>
        <v>8.1164150444239403E-3</v>
      </c>
    </row>
    <row r="119" spans="1:14">
      <c r="A119" s="16" t="s">
        <v>24</v>
      </c>
      <c r="B119" s="2">
        <f t="shared" si="43"/>
        <v>3429403</v>
      </c>
      <c r="C119" s="2">
        <f t="shared" si="43"/>
        <v>3936392</v>
      </c>
      <c r="D119" s="2">
        <f t="shared" si="43"/>
        <v>3930262.2</v>
      </c>
      <c r="F119" s="2">
        <f t="shared" si="41"/>
        <v>506989</v>
      </c>
      <c r="G119" s="2">
        <f t="shared" si="41"/>
        <v>-6129.7999999998137</v>
      </c>
      <c r="I119" s="8">
        <f t="shared" si="44"/>
        <v>3.4294030000000002</v>
      </c>
      <c r="J119" s="8">
        <f t="shared" si="42"/>
        <v>3.9363920000000001</v>
      </c>
      <c r="K119" s="8">
        <f t="shared" si="42"/>
        <v>3.9302622</v>
      </c>
      <c r="M119" s="9">
        <f t="shared" si="45"/>
        <v>0.14783593529252756</v>
      </c>
      <c r="N119" s="9">
        <f t="shared" si="45"/>
        <v>-1.5572127979124218E-3</v>
      </c>
    </row>
    <row r="120" spans="1:14">
      <c r="A120" s="16" t="s">
        <v>25</v>
      </c>
      <c r="B120" s="2">
        <f t="shared" si="43"/>
        <v>8988229</v>
      </c>
      <c r="C120" s="2">
        <f t="shared" si="43"/>
        <v>9515615.5</v>
      </c>
      <c r="D120" s="2">
        <f t="shared" si="43"/>
        <v>9641305</v>
      </c>
      <c r="F120" s="2">
        <f t="shared" si="41"/>
        <v>527386.5</v>
      </c>
      <c r="G120" s="2">
        <f t="shared" si="41"/>
        <v>125689.5</v>
      </c>
      <c r="I120" s="8">
        <f t="shared" si="44"/>
        <v>8.9882290000000005</v>
      </c>
      <c r="J120" s="8">
        <f t="shared" si="42"/>
        <v>9.5156154999999991</v>
      </c>
      <c r="K120" s="8">
        <f t="shared" si="42"/>
        <v>9.6413049999999991</v>
      </c>
      <c r="M120" s="9">
        <f t="shared" si="45"/>
        <v>5.8675240695358184E-2</v>
      </c>
      <c r="N120" s="9">
        <f t="shared" si="45"/>
        <v>1.32087619555456E-2</v>
      </c>
    </row>
    <row r="121" spans="1:14">
      <c r="B121" s="11">
        <f t="shared" ref="B121:D121" si="46">SUM(B109:B120)</f>
        <v>284990584</v>
      </c>
      <c r="C121" s="11">
        <f t="shared" si="46"/>
        <v>299890550.22333336</v>
      </c>
      <c r="D121" s="11">
        <f t="shared" si="46"/>
        <v>306708854.76666659</v>
      </c>
      <c r="F121" s="11">
        <f t="shared" ref="F121:G121" si="47">SUM(F109:F120)</f>
        <v>14899966.22333334</v>
      </c>
      <c r="G121" s="11">
        <f t="shared" si="47"/>
        <v>6818304.5433332864</v>
      </c>
      <c r="I121" s="28">
        <f t="shared" ref="I121:J121" si="48">SUM(I109:I120)</f>
        <v>284.99058399999996</v>
      </c>
      <c r="J121" s="28">
        <f t="shared" si="48"/>
        <v>299.89055022333338</v>
      </c>
      <c r="K121" s="28">
        <f>SUM(K109:K120)</f>
        <v>306.70885476666666</v>
      </c>
      <c r="M121" s="29">
        <f t="shared" si="45"/>
        <v>5.2282310573929083E-2</v>
      </c>
      <c r="N121" s="29">
        <f t="shared" si="45"/>
        <v>2.2735976636328092E-2</v>
      </c>
    </row>
  </sheetData>
  <mergeCells count="9">
    <mergeCell ref="P1:R1"/>
    <mergeCell ref="M18:N18"/>
    <mergeCell ref="M35:N35"/>
    <mergeCell ref="M53:N53"/>
    <mergeCell ref="M70:N70"/>
    <mergeCell ref="M87:N87"/>
    <mergeCell ref="M107:N107"/>
    <mergeCell ref="F1:G1"/>
    <mergeCell ref="M1:N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121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5.28515625" style="2" bestFit="1" customWidth="1"/>
    <col min="5" max="5" width="2.7109375" style="1" customWidth="1"/>
    <col min="6" max="6" width="13.28515625" style="8" bestFit="1" customWidth="1"/>
    <col min="7" max="7" width="15" style="8" bestFit="1" customWidth="1"/>
    <col min="8" max="8" width="2.7109375" style="1" customWidth="1"/>
    <col min="9" max="11" width="7" style="1" bestFit="1" customWidth="1"/>
    <col min="12" max="12" width="2.85546875" style="1" customWidth="1"/>
    <col min="13" max="15" width="9.140625" style="1"/>
    <col min="16" max="16" width="9.5703125" style="1" bestFit="1" customWidth="1"/>
    <col min="17" max="16384" width="9.140625" style="1"/>
  </cols>
  <sheetData>
    <row r="1" spans="1:19">
      <c r="A1" s="1" t="s">
        <v>70</v>
      </c>
      <c r="F1" s="43" t="s">
        <v>1</v>
      </c>
      <c r="G1" s="43"/>
      <c r="M1" s="44" t="s">
        <v>2</v>
      </c>
      <c r="N1" s="44"/>
      <c r="P1" s="44" t="s">
        <v>3</v>
      </c>
      <c r="Q1" s="44"/>
      <c r="R1" s="44"/>
    </row>
    <row r="2" spans="1:19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  <c r="M2" s="5" t="s">
        <v>10</v>
      </c>
      <c r="N2" s="5" t="s">
        <v>11</v>
      </c>
      <c r="P2" s="5" t="s">
        <v>12</v>
      </c>
      <c r="Q2" s="5" t="s">
        <v>10</v>
      </c>
      <c r="R2" s="5" t="s">
        <v>11</v>
      </c>
      <c r="S2" s="5" t="s">
        <v>13</v>
      </c>
    </row>
    <row r="3" spans="1:19" ht="15" customHeight="1">
      <c r="A3" s="36" t="s">
        <v>14</v>
      </c>
      <c r="B3" s="37">
        <v>5360636</v>
      </c>
      <c r="C3" s="37">
        <v>6095915</v>
      </c>
      <c r="D3" s="37">
        <v>6236462</v>
      </c>
      <c r="F3" s="2">
        <f>C3-B3</f>
        <v>735279</v>
      </c>
      <c r="G3" s="2">
        <f>D3-C3</f>
        <v>140547</v>
      </c>
      <c r="I3" s="8">
        <f t="shared" ref="I3:K14" si="0">B3/1000000</f>
        <v>5.3606360000000004</v>
      </c>
      <c r="J3" s="8">
        <f t="shared" si="0"/>
        <v>6.0959149999999998</v>
      </c>
      <c r="K3" s="8">
        <f t="shared" si="0"/>
        <v>6.2364620000000004</v>
      </c>
      <c r="M3" s="9">
        <f t="shared" ref="M3:N15" si="1">(J3-I3)/I3</f>
        <v>0.13716264264165656</v>
      </c>
      <c r="N3" s="9">
        <f t="shared" si="1"/>
        <v>2.305593171820812E-2</v>
      </c>
      <c r="P3" s="1">
        <v>39</v>
      </c>
      <c r="Q3" s="1">
        <v>41</v>
      </c>
      <c r="R3" s="1">
        <v>41</v>
      </c>
      <c r="S3" s="1">
        <f>Q3-P3</f>
        <v>2</v>
      </c>
    </row>
    <row r="4" spans="1:19" ht="15" customHeight="1">
      <c r="A4" s="36" t="s">
        <v>15</v>
      </c>
      <c r="B4" s="37">
        <v>5687023</v>
      </c>
      <c r="C4" s="37">
        <v>6058446.2400000002</v>
      </c>
      <c r="D4" s="37">
        <v>6242648.0200000005</v>
      </c>
      <c r="F4" s="2">
        <f t="shared" ref="F4:G14" si="2">C4-B4</f>
        <v>371423.24000000022</v>
      </c>
      <c r="G4" s="2">
        <f t="shared" si="2"/>
        <v>184201.78000000026</v>
      </c>
      <c r="I4" s="8">
        <f t="shared" si="0"/>
        <v>5.6870229999999999</v>
      </c>
      <c r="J4" s="8">
        <f t="shared" si="0"/>
        <v>6.0584462400000003</v>
      </c>
      <c r="K4" s="8">
        <f t="shared" si="0"/>
        <v>6.2426480200000007</v>
      </c>
      <c r="M4" s="9">
        <f t="shared" si="1"/>
        <v>6.5310662538203265E-2</v>
      </c>
      <c r="N4" s="9">
        <f t="shared" si="1"/>
        <v>3.0404128831553422E-2</v>
      </c>
      <c r="P4" s="1">
        <v>47</v>
      </c>
      <c r="Q4" s="1">
        <v>48</v>
      </c>
      <c r="R4" s="1">
        <v>48</v>
      </c>
      <c r="S4" s="1">
        <f t="shared" ref="S4:S14" si="3">Q4-P4</f>
        <v>1</v>
      </c>
    </row>
    <row r="5" spans="1:19" ht="15" customHeight="1">
      <c r="A5" s="36" t="s">
        <v>16</v>
      </c>
      <c r="B5" s="37">
        <v>4845741</v>
      </c>
      <c r="C5" s="37">
        <v>5062695.3</v>
      </c>
      <c r="D5" s="37">
        <v>5245623.5</v>
      </c>
      <c r="F5" s="2">
        <f t="shared" si="2"/>
        <v>216954.29999999981</v>
      </c>
      <c r="G5" s="2">
        <f t="shared" si="2"/>
        <v>182928.20000000019</v>
      </c>
      <c r="I5" s="8">
        <f t="shared" si="0"/>
        <v>4.8457410000000003</v>
      </c>
      <c r="J5" s="8">
        <f t="shared" si="0"/>
        <v>5.0626952999999997</v>
      </c>
      <c r="K5" s="8">
        <f t="shared" si="0"/>
        <v>5.2456234999999998</v>
      </c>
      <c r="M5" s="9">
        <f t="shared" si="1"/>
        <v>4.4772161780829677E-2</v>
      </c>
      <c r="N5" s="9">
        <f t="shared" si="1"/>
        <v>3.6132571517784234E-2</v>
      </c>
      <c r="P5" s="1">
        <v>46</v>
      </c>
      <c r="Q5" s="1">
        <v>46</v>
      </c>
      <c r="R5" s="1">
        <v>46</v>
      </c>
      <c r="S5" s="1">
        <f t="shared" si="3"/>
        <v>0</v>
      </c>
    </row>
    <row r="6" spans="1:19" ht="15" customHeight="1">
      <c r="A6" s="36" t="s">
        <v>17</v>
      </c>
      <c r="B6" s="37">
        <v>14935937</v>
      </c>
      <c r="C6" s="37">
        <v>18188119</v>
      </c>
      <c r="D6" s="37">
        <v>18565124</v>
      </c>
      <c r="F6" s="2">
        <f t="shared" si="2"/>
        <v>3252182</v>
      </c>
      <c r="G6" s="2">
        <f t="shared" si="2"/>
        <v>377005</v>
      </c>
      <c r="I6" s="8">
        <f t="shared" si="0"/>
        <v>14.935936999999999</v>
      </c>
      <c r="J6" s="8">
        <f t="shared" si="0"/>
        <v>18.188119</v>
      </c>
      <c r="K6" s="8">
        <f t="shared" si="0"/>
        <v>18.565124000000001</v>
      </c>
      <c r="M6" s="9">
        <f t="shared" si="1"/>
        <v>0.21774208072784462</v>
      </c>
      <c r="N6" s="9">
        <f t="shared" si="1"/>
        <v>2.0728091783432937E-2</v>
      </c>
      <c r="P6" s="1">
        <v>372</v>
      </c>
      <c r="Q6" s="1">
        <v>371</v>
      </c>
      <c r="R6" s="1">
        <v>371</v>
      </c>
      <c r="S6" s="1">
        <f t="shared" si="3"/>
        <v>-1</v>
      </c>
    </row>
    <row r="7" spans="1:19" ht="15" customHeight="1">
      <c r="A7" s="36" t="s">
        <v>18</v>
      </c>
      <c r="B7" s="37">
        <v>24757816</v>
      </c>
      <c r="C7" s="37">
        <v>25720226</v>
      </c>
      <c r="D7" s="37">
        <v>26204879</v>
      </c>
      <c r="F7" s="2">
        <f t="shared" si="2"/>
        <v>962410</v>
      </c>
      <c r="G7" s="2">
        <f t="shared" si="2"/>
        <v>484653</v>
      </c>
      <c r="I7" s="8">
        <f t="shared" si="0"/>
        <v>24.757815999999998</v>
      </c>
      <c r="J7" s="8">
        <f t="shared" si="0"/>
        <v>25.720226</v>
      </c>
      <c r="K7" s="8">
        <f t="shared" si="0"/>
        <v>26.204878999999998</v>
      </c>
      <c r="M7" s="9">
        <f t="shared" si="1"/>
        <v>3.887297651779955E-2</v>
      </c>
      <c r="N7" s="9">
        <f t="shared" si="1"/>
        <v>1.8843263663390748E-2</v>
      </c>
      <c r="P7" s="1">
        <v>241</v>
      </c>
      <c r="Q7" s="1">
        <v>242</v>
      </c>
      <c r="R7" s="1">
        <v>242</v>
      </c>
      <c r="S7" s="1">
        <f t="shared" si="3"/>
        <v>1</v>
      </c>
    </row>
    <row r="8" spans="1:19" ht="15" customHeight="1">
      <c r="A8" s="36" t="s">
        <v>19</v>
      </c>
      <c r="B8" s="37">
        <v>80852358</v>
      </c>
      <c r="C8" s="37">
        <v>82351559.795999974</v>
      </c>
      <c r="D8" s="37">
        <v>84714270.066</v>
      </c>
      <c r="F8" s="2">
        <f t="shared" si="2"/>
        <v>1499201.795999974</v>
      </c>
      <c r="G8" s="2">
        <f t="shared" si="2"/>
        <v>2362710.2700000256</v>
      </c>
      <c r="I8" s="8">
        <f t="shared" si="0"/>
        <v>80.852357999999995</v>
      </c>
      <c r="J8" s="8">
        <f t="shared" si="0"/>
        <v>82.351559795999975</v>
      </c>
      <c r="K8" s="8">
        <f t="shared" si="0"/>
        <v>84.714270065999997</v>
      </c>
      <c r="M8" s="9">
        <f t="shared" si="1"/>
        <v>1.8542462249523755E-2</v>
      </c>
      <c r="N8" s="9">
        <f t="shared" si="1"/>
        <v>2.8690534530892819E-2</v>
      </c>
      <c r="P8" s="1">
        <v>946</v>
      </c>
      <c r="Q8" s="1">
        <v>946</v>
      </c>
      <c r="R8" s="1">
        <v>946</v>
      </c>
      <c r="S8" s="1">
        <f t="shared" si="3"/>
        <v>0</v>
      </c>
    </row>
    <row r="9" spans="1:19" ht="15" customHeight="1">
      <c r="A9" s="36" t="s">
        <v>20</v>
      </c>
      <c r="B9" s="37">
        <v>7856098</v>
      </c>
      <c r="C9" s="37">
        <v>8577942.9400000013</v>
      </c>
      <c r="D9" s="37">
        <v>8696911.0199999996</v>
      </c>
      <c r="F9" s="2">
        <f t="shared" si="2"/>
        <v>721844.94000000134</v>
      </c>
      <c r="G9" s="2">
        <f t="shared" si="2"/>
        <v>118968.07999999821</v>
      </c>
      <c r="I9" s="8">
        <f t="shared" si="0"/>
        <v>7.8560980000000002</v>
      </c>
      <c r="J9" s="8">
        <f t="shared" si="0"/>
        <v>8.5779429400000016</v>
      </c>
      <c r="K9" s="8">
        <f t="shared" si="0"/>
        <v>8.6969110199999999</v>
      </c>
      <c r="M9" s="9">
        <f t="shared" si="1"/>
        <v>9.1883393002480537E-2</v>
      </c>
      <c r="N9" s="9">
        <f t="shared" si="1"/>
        <v>1.386906870704812E-2</v>
      </c>
      <c r="P9" s="1">
        <v>69</v>
      </c>
      <c r="Q9" s="1">
        <v>68</v>
      </c>
      <c r="R9" s="1">
        <v>68</v>
      </c>
      <c r="S9" s="1">
        <f t="shared" si="3"/>
        <v>-1</v>
      </c>
    </row>
    <row r="10" spans="1:19" ht="15" customHeight="1">
      <c r="A10" s="36" t="s">
        <v>21</v>
      </c>
      <c r="B10" s="37">
        <v>5332926</v>
      </c>
      <c r="C10" s="37">
        <v>5470806</v>
      </c>
      <c r="D10" s="37">
        <v>5592908</v>
      </c>
      <c r="F10" s="2">
        <f t="shared" si="2"/>
        <v>137880</v>
      </c>
      <c r="G10" s="2">
        <f t="shared" si="2"/>
        <v>122102</v>
      </c>
      <c r="I10" s="8">
        <f t="shared" si="0"/>
        <v>5.3329259999999996</v>
      </c>
      <c r="J10" s="8">
        <f t="shared" si="0"/>
        <v>5.4708059999999996</v>
      </c>
      <c r="K10" s="8">
        <f t="shared" si="0"/>
        <v>5.5929080000000004</v>
      </c>
      <c r="M10" s="9">
        <f t="shared" si="1"/>
        <v>2.585447463550029E-2</v>
      </c>
      <c r="N10" s="9">
        <f t="shared" si="1"/>
        <v>2.231883199660175E-2</v>
      </c>
      <c r="P10" s="1">
        <v>34</v>
      </c>
      <c r="Q10" s="1">
        <v>36</v>
      </c>
      <c r="R10" s="1">
        <v>36</v>
      </c>
      <c r="S10" s="1">
        <f t="shared" si="3"/>
        <v>2</v>
      </c>
    </row>
    <row r="11" spans="1:19" ht="15" customHeight="1">
      <c r="A11" s="36" t="s">
        <v>22</v>
      </c>
      <c r="B11" s="37">
        <v>1467946</v>
      </c>
      <c r="C11" s="37">
        <v>1573012</v>
      </c>
      <c r="D11" s="37">
        <v>1611383</v>
      </c>
      <c r="F11" s="2">
        <f t="shared" si="2"/>
        <v>105066</v>
      </c>
      <c r="G11" s="2">
        <f t="shared" si="2"/>
        <v>38371</v>
      </c>
      <c r="I11" s="8">
        <f t="shared" si="0"/>
        <v>1.467946</v>
      </c>
      <c r="J11" s="8">
        <f t="shared" si="0"/>
        <v>1.5730120000000001</v>
      </c>
      <c r="K11" s="8">
        <f t="shared" si="0"/>
        <v>1.611383</v>
      </c>
      <c r="M11" s="9">
        <f t="shared" si="1"/>
        <v>7.1573477498491161E-2</v>
      </c>
      <c r="N11" s="9">
        <f t="shared" si="1"/>
        <v>2.4393329485089706E-2</v>
      </c>
      <c r="P11" s="1">
        <v>12</v>
      </c>
      <c r="Q11" s="1">
        <v>12</v>
      </c>
      <c r="R11" s="1">
        <v>12</v>
      </c>
      <c r="S11" s="1">
        <f t="shared" si="3"/>
        <v>0</v>
      </c>
    </row>
    <row r="12" spans="1:19" ht="15" customHeight="1">
      <c r="A12" s="36" t="s">
        <v>23</v>
      </c>
      <c r="B12" s="37">
        <v>353307</v>
      </c>
      <c r="C12" s="37">
        <v>545834</v>
      </c>
      <c r="D12" s="37">
        <v>551295</v>
      </c>
      <c r="F12" s="2">
        <f t="shared" si="2"/>
        <v>192527</v>
      </c>
      <c r="G12" s="2">
        <f t="shared" si="2"/>
        <v>5461</v>
      </c>
      <c r="I12" s="8">
        <f t="shared" si="0"/>
        <v>0.35330699999999998</v>
      </c>
      <c r="J12" s="8">
        <f t="shared" si="0"/>
        <v>0.54583400000000004</v>
      </c>
      <c r="K12" s="8">
        <f t="shared" si="0"/>
        <v>0.55129499999999998</v>
      </c>
      <c r="M12" s="9">
        <f t="shared" si="1"/>
        <v>0.54492834843351556</v>
      </c>
      <c r="N12" s="9">
        <f t="shared" si="1"/>
        <v>1.000487327649054E-2</v>
      </c>
      <c r="P12" s="1">
        <v>2</v>
      </c>
      <c r="Q12" s="1">
        <v>4</v>
      </c>
      <c r="R12" s="1">
        <v>4</v>
      </c>
      <c r="S12" s="1">
        <f t="shared" si="3"/>
        <v>2</v>
      </c>
    </row>
    <row r="13" spans="1:19" ht="15" customHeight="1">
      <c r="A13" s="36" t="s">
        <v>24</v>
      </c>
      <c r="B13" s="37">
        <v>2328065</v>
      </c>
      <c r="C13" s="37">
        <v>2782929</v>
      </c>
      <c r="D13" s="37">
        <v>2841926</v>
      </c>
      <c r="F13" s="2">
        <f t="shared" si="2"/>
        <v>454864</v>
      </c>
      <c r="G13" s="2">
        <f t="shared" si="2"/>
        <v>58997</v>
      </c>
      <c r="I13" s="8">
        <f t="shared" si="0"/>
        <v>2.3280650000000001</v>
      </c>
      <c r="J13" s="8">
        <f t="shared" si="0"/>
        <v>2.7829290000000002</v>
      </c>
      <c r="K13" s="8">
        <f t="shared" si="0"/>
        <v>2.841926</v>
      </c>
      <c r="M13" s="9">
        <f t="shared" si="1"/>
        <v>0.19538286087372997</v>
      </c>
      <c r="N13" s="9">
        <f t="shared" si="1"/>
        <v>2.119960660153376E-2</v>
      </c>
      <c r="P13" s="1">
        <v>31</v>
      </c>
      <c r="Q13" s="1">
        <v>28</v>
      </c>
      <c r="R13" s="1">
        <v>28</v>
      </c>
      <c r="S13" s="1">
        <f t="shared" si="3"/>
        <v>-3</v>
      </c>
    </row>
    <row r="14" spans="1:19" ht="15" customHeight="1">
      <c r="A14" s="36" t="s">
        <v>25</v>
      </c>
      <c r="B14" s="37">
        <v>4894209</v>
      </c>
      <c r="C14" s="37">
        <v>5039908</v>
      </c>
      <c r="D14" s="37">
        <v>5192711</v>
      </c>
      <c r="F14" s="2">
        <f t="shared" si="2"/>
        <v>145699</v>
      </c>
      <c r="G14" s="2">
        <f t="shared" si="2"/>
        <v>152803</v>
      </c>
      <c r="I14" s="8">
        <f t="shared" si="0"/>
        <v>4.894209</v>
      </c>
      <c r="J14" s="8">
        <f t="shared" si="0"/>
        <v>5.0399079999999996</v>
      </c>
      <c r="K14" s="8">
        <f t="shared" si="0"/>
        <v>5.1927110000000001</v>
      </c>
      <c r="M14" s="9">
        <f t="shared" si="1"/>
        <v>2.9769672688681578E-2</v>
      </c>
      <c r="N14" s="9">
        <f t="shared" si="1"/>
        <v>3.0318608990481666E-2</v>
      </c>
      <c r="P14" s="1">
        <v>42</v>
      </c>
      <c r="Q14" s="1">
        <v>42</v>
      </c>
      <c r="R14" s="1">
        <v>42</v>
      </c>
      <c r="S14" s="1">
        <f t="shared" si="3"/>
        <v>0</v>
      </c>
    </row>
    <row r="15" spans="1:19">
      <c r="B15" s="11">
        <f t="shared" ref="B15:D15" si="4">SUM(B3:B14)</f>
        <v>158672062</v>
      </c>
      <c r="C15" s="11">
        <f t="shared" si="4"/>
        <v>167467393.27599996</v>
      </c>
      <c r="D15" s="11">
        <f t="shared" si="4"/>
        <v>171696140.60600001</v>
      </c>
      <c r="F15" s="11">
        <f t="shared" ref="F15:G15" si="5">SUM(F3:F14)</f>
        <v>8795331.2759999745</v>
      </c>
      <c r="G15" s="11">
        <f t="shared" si="5"/>
        <v>4228747.3300000243</v>
      </c>
      <c r="I15" s="28">
        <f t="shared" ref="I15:K15" si="6">SUM(I3:I14)</f>
        <v>158.67206199999998</v>
      </c>
      <c r="J15" s="28">
        <f t="shared" si="6"/>
        <v>167.46739327600002</v>
      </c>
      <c r="K15" s="28">
        <f t="shared" si="6"/>
        <v>171.69614060599997</v>
      </c>
      <c r="M15" s="29">
        <f t="shared" si="1"/>
        <v>5.5430875260195724E-2</v>
      </c>
      <c r="N15" s="29">
        <f t="shared" si="1"/>
        <v>2.525116828582042E-2</v>
      </c>
      <c r="P15" s="11">
        <f>SUM(P3:P14)</f>
        <v>1881</v>
      </c>
      <c r="Q15" s="11">
        <f t="shared" ref="Q15:S15" si="7">SUM(Q3:Q14)</f>
        <v>1884</v>
      </c>
      <c r="R15" s="11">
        <f t="shared" si="7"/>
        <v>1884</v>
      </c>
      <c r="S15" s="11">
        <f t="shared" si="7"/>
        <v>3</v>
      </c>
    </row>
    <row r="18" spans="1:14">
      <c r="A18" s="1" t="s">
        <v>26</v>
      </c>
      <c r="M18" s="44" t="s">
        <v>2</v>
      </c>
      <c r="N18" s="44"/>
    </row>
    <row r="19" spans="1:14">
      <c r="A19" s="15" t="s">
        <v>4</v>
      </c>
      <c r="B19" s="13" t="s">
        <v>30</v>
      </c>
      <c r="C19" s="13" t="s">
        <v>6</v>
      </c>
      <c r="D19" s="13" t="s">
        <v>7</v>
      </c>
      <c r="F19" s="4" t="s">
        <v>8</v>
      </c>
      <c r="G19" s="4" t="s">
        <v>9</v>
      </c>
      <c r="M19" s="5" t="s">
        <v>10</v>
      </c>
      <c r="N19" s="5" t="s">
        <v>11</v>
      </c>
    </row>
    <row r="20" spans="1:14">
      <c r="A20" s="36" t="s">
        <v>14</v>
      </c>
      <c r="B20" s="37">
        <v>3152447</v>
      </c>
      <c r="C20" s="37">
        <v>4137907.102</v>
      </c>
      <c r="D20" s="37">
        <v>4383609.1398</v>
      </c>
      <c r="F20" s="2">
        <f t="shared" ref="F20:G31" si="8">C20-B20</f>
        <v>985460.10199999996</v>
      </c>
      <c r="G20" s="2">
        <f t="shared" si="8"/>
        <v>245702.03780000005</v>
      </c>
      <c r="I20" s="8">
        <f t="shared" ref="I20:K31" si="9">B20/1000000</f>
        <v>3.152447</v>
      </c>
      <c r="J20" s="8">
        <f t="shared" si="9"/>
        <v>4.1379071019999998</v>
      </c>
      <c r="K20" s="8">
        <f t="shared" si="9"/>
        <v>4.3836091397999999</v>
      </c>
      <c r="M20" s="9">
        <f t="shared" ref="M20:N32" si="10">(J20-I20)/I20</f>
        <v>0.31260163993240797</v>
      </c>
      <c r="N20" s="9">
        <f t="shared" si="10"/>
        <v>5.9378335893825032E-2</v>
      </c>
    </row>
    <row r="21" spans="1:14">
      <c r="A21" s="36" t="s">
        <v>15</v>
      </c>
      <c r="B21" s="37">
        <v>3350120</v>
      </c>
      <c r="C21" s="37">
        <v>4124012.907712</v>
      </c>
      <c r="D21" s="37">
        <v>4398969.3932579998</v>
      </c>
      <c r="F21" s="2">
        <f t="shared" si="8"/>
        <v>773892.90771199996</v>
      </c>
      <c r="G21" s="2">
        <f t="shared" si="8"/>
        <v>274956.48554599984</v>
      </c>
      <c r="I21" s="8">
        <f t="shared" si="9"/>
        <v>3.35012</v>
      </c>
      <c r="J21" s="8">
        <f t="shared" si="9"/>
        <v>4.1240129077120002</v>
      </c>
      <c r="K21" s="8">
        <f t="shared" si="9"/>
        <v>4.3989693932579996</v>
      </c>
      <c r="M21" s="9">
        <f t="shared" si="10"/>
        <v>0.23100453348297978</v>
      </c>
      <c r="N21" s="9">
        <f t="shared" si="10"/>
        <v>6.6672072008267566E-2</v>
      </c>
    </row>
    <row r="22" spans="1:14">
      <c r="A22" s="36" t="s">
        <v>16</v>
      </c>
      <c r="B22" s="37">
        <v>2855753</v>
      </c>
      <c r="C22" s="37">
        <v>3436783.836306667</v>
      </c>
      <c r="D22" s="37">
        <v>3687383.0581500004</v>
      </c>
      <c r="F22" s="2">
        <f t="shared" si="8"/>
        <v>581030.83630666696</v>
      </c>
      <c r="G22" s="2">
        <f t="shared" si="8"/>
        <v>250599.22184333345</v>
      </c>
      <c r="I22" s="8">
        <f t="shared" si="9"/>
        <v>2.855753</v>
      </c>
      <c r="J22" s="8">
        <f t="shared" si="9"/>
        <v>3.4367838363066672</v>
      </c>
      <c r="K22" s="8">
        <f t="shared" si="9"/>
        <v>3.6873830581500004</v>
      </c>
      <c r="M22" s="9">
        <f t="shared" si="10"/>
        <v>0.20345976571036331</v>
      </c>
      <c r="N22" s="9">
        <f t="shared" si="10"/>
        <v>7.2916783184315492E-2</v>
      </c>
    </row>
    <row r="23" spans="1:14">
      <c r="A23" s="36" t="s">
        <v>17</v>
      </c>
      <c r="B23" s="37">
        <v>8776876</v>
      </c>
      <c r="C23" s="37">
        <v>12346095.177200003</v>
      </c>
      <c r="D23" s="37">
        <v>13049425.659599999</v>
      </c>
      <c r="F23" s="2">
        <f t="shared" si="8"/>
        <v>3569219.1772000026</v>
      </c>
      <c r="G23" s="2">
        <f t="shared" si="8"/>
        <v>703330.48239999637</v>
      </c>
      <c r="I23" s="8">
        <f t="shared" si="9"/>
        <v>8.7768759999999997</v>
      </c>
      <c r="J23" s="8">
        <f t="shared" si="9"/>
        <v>12.346095177200002</v>
      </c>
      <c r="K23" s="8">
        <f t="shared" si="9"/>
        <v>13.049425659599999</v>
      </c>
      <c r="M23" s="9">
        <f t="shared" si="10"/>
        <v>0.40666168431683469</v>
      </c>
      <c r="N23" s="9">
        <f t="shared" si="10"/>
        <v>5.6967848725066002E-2</v>
      </c>
    </row>
    <row r="24" spans="1:14">
      <c r="A24" s="36" t="s">
        <v>18</v>
      </c>
      <c r="B24" s="37">
        <v>14658971</v>
      </c>
      <c r="C24" s="37">
        <v>17589083.248800006</v>
      </c>
      <c r="D24" s="37">
        <v>18552819.869099997</v>
      </c>
      <c r="F24" s="2">
        <f t="shared" si="8"/>
        <v>2930112.2488000058</v>
      </c>
      <c r="G24" s="2">
        <f t="shared" si="8"/>
        <v>963736.62029999122</v>
      </c>
      <c r="I24" s="8">
        <f t="shared" si="9"/>
        <v>14.658970999999999</v>
      </c>
      <c r="J24" s="8">
        <f t="shared" si="9"/>
        <v>17.589083248800005</v>
      </c>
      <c r="K24" s="8">
        <f t="shared" si="9"/>
        <v>18.552819869099999</v>
      </c>
      <c r="M24" s="9">
        <f t="shared" si="10"/>
        <v>0.19988526130517659</v>
      </c>
      <c r="N24" s="9">
        <f t="shared" si="10"/>
        <v>5.4791748192205718E-2</v>
      </c>
    </row>
    <row r="25" spans="1:14">
      <c r="A25" s="36" t="s">
        <v>19</v>
      </c>
      <c r="B25" s="37">
        <v>49718931</v>
      </c>
      <c r="C25" s="37">
        <v>59175267.776191473</v>
      </c>
      <c r="D25" s="37">
        <v>62950367.449391417</v>
      </c>
      <c r="F25" s="2">
        <f t="shared" si="8"/>
        <v>9456336.776191473</v>
      </c>
      <c r="G25" s="2">
        <f t="shared" si="8"/>
        <v>3775099.6731999442</v>
      </c>
      <c r="I25" s="8">
        <f t="shared" si="9"/>
        <v>49.718930999999998</v>
      </c>
      <c r="J25" s="8">
        <f t="shared" si="9"/>
        <v>59.175267776191475</v>
      </c>
      <c r="K25" s="8">
        <f t="shared" si="9"/>
        <v>62.950367449391415</v>
      </c>
      <c r="M25" s="9">
        <f t="shared" si="10"/>
        <v>0.19019589894624803</v>
      </c>
      <c r="N25" s="9">
        <f t="shared" si="10"/>
        <v>6.3795227551446912E-2</v>
      </c>
    </row>
    <row r="26" spans="1:14">
      <c r="A26" s="36" t="s">
        <v>20</v>
      </c>
      <c r="B26" s="37">
        <v>4652675</v>
      </c>
      <c r="C26" s="37">
        <v>5858457.8010053281</v>
      </c>
      <c r="D26" s="37">
        <v>6156169.9559580004</v>
      </c>
      <c r="F26" s="2">
        <f t="shared" si="8"/>
        <v>1205782.8010053281</v>
      </c>
      <c r="G26" s="2">
        <f t="shared" si="8"/>
        <v>297712.15495267231</v>
      </c>
      <c r="I26" s="8">
        <f t="shared" si="9"/>
        <v>4.6526750000000003</v>
      </c>
      <c r="J26" s="8">
        <f t="shared" si="9"/>
        <v>5.8584578010053283</v>
      </c>
      <c r="K26" s="8">
        <f t="shared" si="9"/>
        <v>6.1561699559580001</v>
      </c>
      <c r="M26" s="9">
        <f t="shared" si="10"/>
        <v>0.25915904313224714</v>
      </c>
      <c r="N26" s="9">
        <f t="shared" si="10"/>
        <v>5.0817495843630302E-2</v>
      </c>
    </row>
    <row r="27" spans="1:14">
      <c r="A27" s="36" t="s">
        <v>21</v>
      </c>
      <c r="B27" s="37">
        <v>3137730</v>
      </c>
      <c r="C27" s="37">
        <v>3718108.44613333</v>
      </c>
      <c r="D27" s="37">
        <v>3935941.0331999999</v>
      </c>
      <c r="F27" s="2">
        <f t="shared" si="8"/>
        <v>580378.44613333</v>
      </c>
      <c r="G27" s="2">
        <f t="shared" si="8"/>
        <v>217832.58706666995</v>
      </c>
      <c r="I27" s="8">
        <f t="shared" si="9"/>
        <v>3.1377299999999999</v>
      </c>
      <c r="J27" s="8">
        <f t="shared" si="9"/>
        <v>3.7181084461333298</v>
      </c>
      <c r="K27" s="8">
        <f t="shared" si="9"/>
        <v>3.9359410331999998</v>
      </c>
      <c r="M27" s="9">
        <f t="shared" si="10"/>
        <v>0.18496761867124639</v>
      </c>
      <c r="N27" s="9">
        <f t="shared" si="10"/>
        <v>5.858693747709439E-2</v>
      </c>
    </row>
    <row r="28" spans="1:14">
      <c r="A28" s="36" t="s">
        <v>22</v>
      </c>
      <c r="B28" s="37">
        <v>862616</v>
      </c>
      <c r="C28" s="37">
        <v>1067760.5456000001</v>
      </c>
      <c r="D28" s="37">
        <v>1132641.1107000001</v>
      </c>
      <c r="F28" s="2">
        <f t="shared" si="8"/>
        <v>205144.54560000007</v>
      </c>
      <c r="G28" s="2">
        <f t="shared" si="8"/>
        <v>64880.565100000007</v>
      </c>
      <c r="I28" s="8">
        <f t="shared" si="9"/>
        <v>0.86261600000000005</v>
      </c>
      <c r="J28" s="8">
        <f t="shared" si="9"/>
        <v>1.0677605456000001</v>
      </c>
      <c r="K28" s="8">
        <f t="shared" si="9"/>
        <v>1.1326411107000001</v>
      </c>
      <c r="M28" s="9">
        <f t="shared" si="10"/>
        <v>0.23781676389030582</v>
      </c>
      <c r="N28" s="9">
        <f t="shared" si="10"/>
        <v>6.0763216404050607E-2</v>
      </c>
    </row>
    <row r="29" spans="1:14">
      <c r="A29" s="36" t="s">
        <v>23</v>
      </c>
      <c r="B29" s="37">
        <v>207617</v>
      </c>
      <c r="C29" s="37">
        <v>370512.11920000002</v>
      </c>
      <c r="D29" s="37">
        <v>387505.25550000003</v>
      </c>
      <c r="F29" s="2">
        <f t="shared" si="8"/>
        <v>162895.11920000002</v>
      </c>
      <c r="G29" s="2">
        <f t="shared" si="8"/>
        <v>16993.136300000013</v>
      </c>
      <c r="I29" s="8">
        <f t="shared" si="9"/>
        <v>0.207617</v>
      </c>
      <c r="J29" s="8">
        <f t="shared" si="9"/>
        <v>0.37051211919999999</v>
      </c>
      <c r="K29" s="8">
        <f t="shared" si="9"/>
        <v>0.38750525550000003</v>
      </c>
      <c r="M29" s="9">
        <f t="shared" si="10"/>
        <v>0.78459432127426942</v>
      </c>
      <c r="N29" s="9">
        <f t="shared" si="10"/>
        <v>4.586391488810454E-2</v>
      </c>
    </row>
    <row r="30" spans="1:14">
      <c r="A30" s="36" t="s">
        <v>24</v>
      </c>
      <c r="B30" s="37">
        <v>1368053</v>
      </c>
      <c r="C30" s="37">
        <v>1889052.2052</v>
      </c>
      <c r="D30" s="37">
        <v>1997589.7853999999</v>
      </c>
      <c r="F30" s="2">
        <f t="shared" si="8"/>
        <v>520999.20519999997</v>
      </c>
      <c r="G30" s="2">
        <f t="shared" si="8"/>
        <v>108537.58019999997</v>
      </c>
      <c r="I30" s="8">
        <f t="shared" si="9"/>
        <v>1.368053</v>
      </c>
      <c r="J30" s="8">
        <f t="shared" si="9"/>
        <v>1.8890522052000001</v>
      </c>
      <c r="K30" s="8">
        <f t="shared" si="9"/>
        <v>1.9975897854</v>
      </c>
      <c r="M30" s="9">
        <f t="shared" si="10"/>
        <v>0.38083261774214894</v>
      </c>
      <c r="N30" s="9">
        <f t="shared" si="10"/>
        <v>5.7456104125247667E-2</v>
      </c>
    </row>
    <row r="31" spans="1:14">
      <c r="A31" s="36" t="s">
        <v>25</v>
      </c>
      <c r="B31" s="37">
        <v>2876964</v>
      </c>
      <c r="C31" s="37">
        <v>3423895.2570666661</v>
      </c>
      <c r="D31" s="37">
        <v>3653564.7818999998</v>
      </c>
      <c r="F31" s="2">
        <f t="shared" si="8"/>
        <v>546931.25706666615</v>
      </c>
      <c r="G31" s="2">
        <f t="shared" si="8"/>
        <v>229669.52483333368</v>
      </c>
      <c r="I31" s="8">
        <f t="shared" si="9"/>
        <v>2.8769640000000001</v>
      </c>
      <c r="J31" s="8">
        <f t="shared" si="9"/>
        <v>3.4238952570666661</v>
      </c>
      <c r="K31" s="8">
        <f t="shared" si="9"/>
        <v>3.6535647818999997</v>
      </c>
      <c r="M31" s="9">
        <f t="shared" si="10"/>
        <v>0.19010709103995252</v>
      </c>
      <c r="N31" s="9">
        <f t="shared" si="10"/>
        <v>6.7078431899840599E-2</v>
      </c>
    </row>
    <row r="32" spans="1:14">
      <c r="B32" s="11">
        <f t="shared" ref="B32:D32" si="11">SUM(B20:B31)</f>
        <v>95618753</v>
      </c>
      <c r="C32" s="11">
        <f t="shared" si="11"/>
        <v>117136936.42241548</v>
      </c>
      <c r="D32" s="11">
        <f t="shared" si="11"/>
        <v>124285986.49195741</v>
      </c>
      <c r="F32" s="11">
        <f t="shared" ref="F32:G32" si="12">SUM(F20:F31)</f>
        <v>21518183.422415476</v>
      </c>
      <c r="G32" s="11">
        <f t="shared" si="12"/>
        <v>7149050.0695419414</v>
      </c>
      <c r="I32" s="28">
        <f t="shared" ref="I32:K32" si="13">SUM(I20:I31)</f>
        <v>95.618753000000012</v>
      </c>
      <c r="J32" s="28">
        <f t="shared" si="13"/>
        <v>117.13693642241546</v>
      </c>
      <c r="K32" s="28">
        <f t="shared" si="13"/>
        <v>124.28598649195743</v>
      </c>
      <c r="M32" s="29">
        <f t="shared" si="10"/>
        <v>0.22504145627600314</v>
      </c>
      <c r="N32" s="29">
        <f t="shared" si="10"/>
        <v>6.103156090544571E-2</v>
      </c>
    </row>
    <row r="35" spans="1:14">
      <c r="A35" s="1" t="s">
        <v>27</v>
      </c>
      <c r="M35" s="44" t="s">
        <v>2</v>
      </c>
      <c r="N35" s="44"/>
    </row>
    <row r="36" spans="1:14">
      <c r="A36" s="15" t="s">
        <v>4</v>
      </c>
      <c r="B36" s="13" t="s">
        <v>30</v>
      </c>
      <c r="C36" s="13" t="s">
        <v>6</v>
      </c>
      <c r="D36" s="13" t="s">
        <v>7</v>
      </c>
      <c r="F36" s="4" t="s">
        <v>8</v>
      </c>
      <c r="G36" s="4" t="s">
        <v>9</v>
      </c>
      <c r="M36" s="5" t="s">
        <v>10</v>
      </c>
      <c r="N36" s="5" t="s">
        <v>11</v>
      </c>
    </row>
    <row r="37" spans="1:14">
      <c r="A37" s="36" t="s">
        <v>14</v>
      </c>
      <c r="B37" s="37">
        <v>4335089</v>
      </c>
      <c r="C37" s="37">
        <v>3848682</v>
      </c>
      <c r="D37" s="37">
        <v>3848682</v>
      </c>
      <c r="F37" s="2">
        <f t="shared" ref="F37:G48" si="14">C37-B37</f>
        <v>-486407</v>
      </c>
      <c r="G37" s="2">
        <f t="shared" si="14"/>
        <v>0</v>
      </c>
      <c r="I37" s="8">
        <f t="shared" ref="I37:K48" si="15">B37/1000000</f>
        <v>4.335089</v>
      </c>
      <c r="J37" s="8">
        <f t="shared" si="15"/>
        <v>3.8486820000000002</v>
      </c>
      <c r="K37" s="8">
        <f t="shared" si="15"/>
        <v>3.8486820000000002</v>
      </c>
      <c r="M37" s="9">
        <f t="shared" ref="M37:N49" si="16">(J37-I37)/I37</f>
        <v>-0.11220231003331184</v>
      </c>
      <c r="N37" s="9">
        <f t="shared" si="16"/>
        <v>0</v>
      </c>
    </row>
    <row r="38" spans="1:14">
      <c r="A38" s="36" t="s">
        <v>15</v>
      </c>
      <c r="B38" s="37">
        <v>7398300</v>
      </c>
      <c r="C38" s="37">
        <v>7999760</v>
      </c>
      <c r="D38" s="37">
        <v>7963760</v>
      </c>
      <c r="F38" s="2">
        <f t="shared" si="14"/>
        <v>601460</v>
      </c>
      <c r="G38" s="2">
        <f t="shared" si="14"/>
        <v>-36000</v>
      </c>
      <c r="I38" s="8">
        <f t="shared" si="15"/>
        <v>7.3982999999999999</v>
      </c>
      <c r="J38" s="8">
        <f t="shared" si="15"/>
        <v>7.9997600000000002</v>
      </c>
      <c r="K38" s="8">
        <f t="shared" si="15"/>
        <v>7.9637599999999997</v>
      </c>
      <c r="M38" s="9">
        <f t="shared" si="16"/>
        <v>8.1297054728789092E-2</v>
      </c>
      <c r="N38" s="9">
        <f t="shared" si="16"/>
        <v>-4.5001350040501809E-3</v>
      </c>
    </row>
    <row r="39" spans="1:14">
      <c r="A39" s="36" t="s">
        <v>16</v>
      </c>
      <c r="B39" s="37">
        <v>1178950</v>
      </c>
      <c r="C39" s="37">
        <v>1166550</v>
      </c>
      <c r="D39" s="37">
        <v>1206150</v>
      </c>
      <c r="F39" s="2">
        <f t="shared" si="14"/>
        <v>-12400</v>
      </c>
      <c r="G39" s="2">
        <f t="shared" si="14"/>
        <v>39600</v>
      </c>
      <c r="I39" s="8">
        <f t="shared" si="15"/>
        <v>1.1789499999999999</v>
      </c>
      <c r="J39" s="8">
        <f t="shared" si="15"/>
        <v>1.16655</v>
      </c>
      <c r="K39" s="8">
        <f t="shared" si="15"/>
        <v>1.2061500000000001</v>
      </c>
      <c r="M39" s="9">
        <f t="shared" si="16"/>
        <v>-1.0517833665549826E-2</v>
      </c>
      <c r="N39" s="9">
        <f t="shared" si="16"/>
        <v>3.3946251768034015E-2</v>
      </c>
    </row>
    <row r="40" spans="1:14">
      <c r="A40" s="36" t="s">
        <v>17</v>
      </c>
      <c r="B40" s="37">
        <v>2576900</v>
      </c>
      <c r="C40" s="37">
        <v>3336100</v>
      </c>
      <c r="D40" s="37">
        <v>3754900</v>
      </c>
      <c r="F40" s="2">
        <f t="shared" si="14"/>
        <v>759200</v>
      </c>
      <c r="G40" s="2">
        <f t="shared" si="14"/>
        <v>418800</v>
      </c>
      <c r="I40" s="8">
        <f t="shared" si="15"/>
        <v>2.5769000000000002</v>
      </c>
      <c r="J40" s="8">
        <f t="shared" si="15"/>
        <v>3.3361000000000001</v>
      </c>
      <c r="K40" s="8">
        <f t="shared" si="15"/>
        <v>3.7549000000000001</v>
      </c>
      <c r="M40" s="9">
        <f t="shared" si="16"/>
        <v>0.2946175637393767</v>
      </c>
      <c r="N40" s="9">
        <f t="shared" si="16"/>
        <v>0.12553580528161629</v>
      </c>
    </row>
    <row r="41" spans="1:14">
      <c r="A41" s="36" t="s">
        <v>18</v>
      </c>
      <c r="B41" s="37">
        <v>13306642</v>
      </c>
      <c r="C41" s="37">
        <v>14604967.5</v>
      </c>
      <c r="D41" s="37">
        <v>14715077.9</v>
      </c>
      <c r="F41" s="2">
        <f t="shared" si="14"/>
        <v>1298325.5</v>
      </c>
      <c r="G41" s="2">
        <f t="shared" si="14"/>
        <v>110110.40000000037</v>
      </c>
      <c r="I41" s="8">
        <f t="shared" si="15"/>
        <v>13.306642</v>
      </c>
      <c r="J41" s="8">
        <f t="shared" si="15"/>
        <v>14.604967500000001</v>
      </c>
      <c r="K41" s="8">
        <f t="shared" si="15"/>
        <v>14.715077900000001</v>
      </c>
      <c r="M41" s="9">
        <f t="shared" si="16"/>
        <v>9.7569732468943002E-2</v>
      </c>
      <c r="N41" s="9">
        <f t="shared" si="16"/>
        <v>7.5392430691817655E-3</v>
      </c>
    </row>
    <row r="42" spans="1:14">
      <c r="A42" s="36" t="s">
        <v>19</v>
      </c>
      <c r="B42" s="37">
        <v>75655861</v>
      </c>
      <c r="C42" s="37">
        <v>82775504.683333322</v>
      </c>
      <c r="D42" s="37">
        <v>84137834.156666681</v>
      </c>
      <c r="F42" s="2">
        <f t="shared" si="14"/>
        <v>7119643.6833333224</v>
      </c>
      <c r="G42" s="2">
        <f t="shared" si="14"/>
        <v>1362329.4733333588</v>
      </c>
      <c r="I42" s="8">
        <f t="shared" si="15"/>
        <v>75.655861000000002</v>
      </c>
      <c r="J42" s="8">
        <f t="shared" si="15"/>
        <v>82.775504683333324</v>
      </c>
      <c r="K42" s="8">
        <f t="shared" si="15"/>
        <v>84.137834156666685</v>
      </c>
      <c r="M42" s="9">
        <f t="shared" si="16"/>
        <v>9.4105646135377696E-2</v>
      </c>
      <c r="N42" s="9">
        <f t="shared" si="16"/>
        <v>1.6458123433316416E-2</v>
      </c>
    </row>
    <row r="43" spans="1:14">
      <c r="A43" s="36" t="s">
        <v>20</v>
      </c>
      <c r="B43" s="37">
        <v>2671700</v>
      </c>
      <c r="C43" s="37">
        <v>3066143.5</v>
      </c>
      <c r="D43" s="37">
        <v>3626388.9</v>
      </c>
      <c r="F43" s="2">
        <f t="shared" si="14"/>
        <v>394443.5</v>
      </c>
      <c r="G43" s="2">
        <f t="shared" si="14"/>
        <v>560245.39999999991</v>
      </c>
      <c r="I43" s="8">
        <f t="shared" si="15"/>
        <v>2.6717</v>
      </c>
      <c r="J43" s="8">
        <f t="shared" si="15"/>
        <v>3.0661434999999999</v>
      </c>
      <c r="K43" s="8">
        <f t="shared" si="15"/>
        <v>3.6263888999999998</v>
      </c>
      <c r="M43" s="9">
        <f t="shared" si="16"/>
        <v>0.14763764644234006</v>
      </c>
      <c r="N43" s="9">
        <f t="shared" si="16"/>
        <v>0.18271988900715178</v>
      </c>
    </row>
    <row r="44" spans="1:14">
      <c r="A44" s="36" t="s">
        <v>21</v>
      </c>
      <c r="B44" s="37">
        <v>4874320</v>
      </c>
      <c r="C44" s="37">
        <v>3895605</v>
      </c>
      <c r="D44" s="37">
        <v>4150987</v>
      </c>
      <c r="F44" s="2">
        <f t="shared" si="14"/>
        <v>-978715</v>
      </c>
      <c r="G44" s="2">
        <f t="shared" si="14"/>
        <v>255382</v>
      </c>
      <c r="I44" s="8">
        <f t="shared" si="15"/>
        <v>4.87432</v>
      </c>
      <c r="J44" s="8">
        <f t="shared" si="15"/>
        <v>3.8956050000000002</v>
      </c>
      <c r="K44" s="8">
        <f t="shared" si="15"/>
        <v>4.1509869999999998</v>
      </c>
      <c r="M44" s="9">
        <f t="shared" si="16"/>
        <v>-0.20079005892103921</v>
      </c>
      <c r="N44" s="9">
        <f t="shared" si="16"/>
        <v>6.5556441168958229E-2</v>
      </c>
    </row>
    <row r="45" spans="1:14">
      <c r="A45" s="36" t="s">
        <v>22</v>
      </c>
      <c r="B45" s="37">
        <v>481100</v>
      </c>
      <c r="C45" s="37">
        <v>419500</v>
      </c>
      <c r="D45" s="37">
        <v>419500</v>
      </c>
      <c r="F45" s="2">
        <f t="shared" si="14"/>
        <v>-61600</v>
      </c>
      <c r="G45" s="2">
        <f t="shared" si="14"/>
        <v>0</v>
      </c>
      <c r="I45" s="8">
        <f t="shared" si="15"/>
        <v>0.48110000000000003</v>
      </c>
      <c r="J45" s="8">
        <f t="shared" si="15"/>
        <v>0.41949999999999998</v>
      </c>
      <c r="K45" s="8">
        <f t="shared" si="15"/>
        <v>0.41949999999999998</v>
      </c>
      <c r="M45" s="9">
        <f t="shared" si="16"/>
        <v>-0.12803990854292255</v>
      </c>
      <c r="N45" s="9">
        <f t="shared" si="16"/>
        <v>0</v>
      </c>
    </row>
    <row r="46" spans="1:14">
      <c r="A46" s="36" t="s">
        <v>23</v>
      </c>
      <c r="B46" s="37">
        <v>285446</v>
      </c>
      <c r="C46" s="37">
        <v>127000</v>
      </c>
      <c r="D46" s="37">
        <v>127000</v>
      </c>
      <c r="F46" s="2">
        <f t="shared" si="14"/>
        <v>-158446</v>
      </c>
      <c r="G46" s="2">
        <f t="shared" si="14"/>
        <v>0</v>
      </c>
      <c r="I46" s="8">
        <f t="shared" si="15"/>
        <v>0.28544599999999998</v>
      </c>
      <c r="J46" s="8">
        <f t="shared" si="15"/>
        <v>0.127</v>
      </c>
      <c r="K46" s="8">
        <f t="shared" si="15"/>
        <v>0.127</v>
      </c>
      <c r="M46" s="9">
        <f t="shared" si="16"/>
        <v>-0.55508222220665204</v>
      </c>
      <c r="N46" s="9">
        <f t="shared" si="16"/>
        <v>0</v>
      </c>
    </row>
    <row r="47" spans="1:14">
      <c r="A47" s="36" t="s">
        <v>24</v>
      </c>
      <c r="B47" s="37">
        <v>1101338</v>
      </c>
      <c r="C47" s="37">
        <v>1333463</v>
      </c>
      <c r="D47" s="37">
        <v>1268336.2000000002</v>
      </c>
      <c r="F47" s="2">
        <f t="shared" si="14"/>
        <v>232125</v>
      </c>
      <c r="G47" s="2">
        <f t="shared" si="14"/>
        <v>-65126.799999999814</v>
      </c>
      <c r="I47" s="8">
        <f t="shared" si="15"/>
        <v>1.1013379999999999</v>
      </c>
      <c r="J47" s="8">
        <f t="shared" si="15"/>
        <v>1.3334630000000001</v>
      </c>
      <c r="K47" s="8">
        <f t="shared" si="15"/>
        <v>1.2683362000000002</v>
      </c>
      <c r="M47" s="9">
        <f t="shared" si="16"/>
        <v>0.2107663587381895</v>
      </c>
      <c r="N47" s="9">
        <f t="shared" si="16"/>
        <v>-4.8840350275935529E-2</v>
      </c>
    </row>
    <row r="48" spans="1:14">
      <c r="A48" s="36" t="s">
        <v>25</v>
      </c>
      <c r="B48" s="37">
        <v>4091580</v>
      </c>
      <c r="C48" s="37">
        <v>4957507.5</v>
      </c>
      <c r="D48" s="37">
        <v>4920350</v>
      </c>
      <c r="F48" s="2">
        <f t="shared" si="14"/>
        <v>865927.5</v>
      </c>
      <c r="G48" s="2">
        <f t="shared" si="14"/>
        <v>-37157.5</v>
      </c>
      <c r="I48" s="8">
        <f t="shared" si="15"/>
        <v>4.0915800000000004</v>
      </c>
      <c r="J48" s="8">
        <f t="shared" si="15"/>
        <v>4.9575075000000002</v>
      </c>
      <c r="K48" s="8">
        <f t="shared" si="15"/>
        <v>4.92035</v>
      </c>
      <c r="M48" s="9">
        <f t="shared" si="16"/>
        <v>0.21163645828750743</v>
      </c>
      <c r="N48" s="9">
        <f t="shared" si="16"/>
        <v>-7.495197939690495E-3</v>
      </c>
    </row>
    <row r="49" spans="1:14">
      <c r="B49" s="11">
        <f t="shared" ref="B49:D49" si="17">SUM(B37:B48)</f>
        <v>117957226</v>
      </c>
      <c r="C49" s="11">
        <f t="shared" si="17"/>
        <v>127530783.18333332</v>
      </c>
      <c r="D49" s="11">
        <f t="shared" si="17"/>
        <v>130138966.15666668</v>
      </c>
      <c r="F49" s="11">
        <f t="shared" ref="F49:G49" si="18">SUM(F37:F48)</f>
        <v>9573557.1833333224</v>
      </c>
      <c r="G49" s="11">
        <f t="shared" si="18"/>
        <v>2608182.9733333592</v>
      </c>
      <c r="I49" s="28">
        <f t="shared" ref="I49:K49" si="19">SUM(I37:I48)</f>
        <v>117.95722599999999</v>
      </c>
      <c r="J49" s="28">
        <f t="shared" si="19"/>
        <v>127.53078318333331</v>
      </c>
      <c r="K49" s="28">
        <f t="shared" si="19"/>
        <v>130.1389661566667</v>
      </c>
      <c r="M49" s="29">
        <f t="shared" si="16"/>
        <v>8.1161260805957924E-2</v>
      </c>
      <c r="N49" s="29">
        <f t="shared" si="16"/>
        <v>2.0451399326733233E-2</v>
      </c>
    </row>
    <row r="53" spans="1:14">
      <c r="A53" s="1" t="s">
        <v>28</v>
      </c>
      <c r="M53" s="44" t="s">
        <v>2</v>
      </c>
      <c r="N53" s="44"/>
    </row>
    <row r="54" spans="1:14">
      <c r="A54" s="15" t="s">
        <v>4</v>
      </c>
      <c r="B54" s="13" t="s">
        <v>30</v>
      </c>
      <c r="C54" s="13" t="s">
        <v>6</v>
      </c>
      <c r="D54" s="13" t="s">
        <v>7</v>
      </c>
      <c r="F54" s="4" t="s">
        <v>8</v>
      </c>
      <c r="G54" s="4" t="s">
        <v>9</v>
      </c>
      <c r="M54" s="5" t="s">
        <v>10</v>
      </c>
      <c r="N54" s="5" t="s">
        <v>11</v>
      </c>
    </row>
    <row r="55" spans="1:14">
      <c r="A55" s="36" t="s">
        <v>14</v>
      </c>
      <c r="B55" s="37">
        <v>6000</v>
      </c>
      <c r="C55" s="37">
        <v>0</v>
      </c>
      <c r="D55" s="37">
        <v>0</v>
      </c>
      <c r="E55" s="2"/>
      <c r="F55" s="2">
        <f t="shared" ref="F55:G66" si="20">C55-B55</f>
        <v>-6000</v>
      </c>
      <c r="G55" s="2">
        <f t="shared" si="20"/>
        <v>0</v>
      </c>
      <c r="I55" s="8">
        <f>B55/1000000</f>
        <v>6.0000000000000001E-3</v>
      </c>
      <c r="J55" s="8">
        <f t="shared" ref="J55:K66" si="21">C55/1000000</f>
        <v>0</v>
      </c>
      <c r="K55" s="8">
        <f t="shared" si="21"/>
        <v>0</v>
      </c>
      <c r="M55" s="9"/>
      <c r="N55" s="9"/>
    </row>
    <row r="56" spans="1:14">
      <c r="A56" s="36" t="s">
        <v>15</v>
      </c>
      <c r="B56" s="37">
        <v>21000</v>
      </c>
      <c r="C56" s="37">
        <v>25500</v>
      </c>
      <c r="D56" s="37">
        <v>23500</v>
      </c>
      <c r="E56" s="2"/>
      <c r="F56" s="2">
        <f t="shared" si="20"/>
        <v>4500</v>
      </c>
      <c r="G56" s="2">
        <f t="shared" si="20"/>
        <v>-2000</v>
      </c>
      <c r="I56" s="8">
        <f t="shared" ref="I56:I66" si="22">B56/1000000</f>
        <v>2.1000000000000001E-2</v>
      </c>
      <c r="J56" s="8">
        <f t="shared" si="21"/>
        <v>2.5499999999999998E-2</v>
      </c>
      <c r="K56" s="8">
        <f t="shared" si="21"/>
        <v>2.35E-2</v>
      </c>
      <c r="M56" s="9">
        <f t="shared" ref="M56:N67" si="23">(J56-I56)/I56</f>
        <v>0.21428571428571414</v>
      </c>
      <c r="N56" s="9">
        <f t="shared" si="23"/>
        <v>-7.8431372549019551E-2</v>
      </c>
    </row>
    <row r="57" spans="1:14">
      <c r="A57" s="36" t="s">
        <v>16</v>
      </c>
      <c r="B57" s="37">
        <v>21000</v>
      </c>
      <c r="C57" s="37">
        <v>500</v>
      </c>
      <c r="D57" s="37">
        <v>500</v>
      </c>
      <c r="E57" s="2"/>
      <c r="F57" s="2">
        <f t="shared" si="20"/>
        <v>-20500</v>
      </c>
      <c r="G57" s="2">
        <f t="shared" si="20"/>
        <v>0</v>
      </c>
      <c r="I57" s="8">
        <f t="shared" si="22"/>
        <v>2.1000000000000001E-2</v>
      </c>
      <c r="J57" s="8">
        <f t="shared" si="21"/>
        <v>5.0000000000000001E-4</v>
      </c>
      <c r="K57" s="8">
        <f t="shared" si="21"/>
        <v>5.0000000000000001E-4</v>
      </c>
      <c r="M57" s="9">
        <f t="shared" si="23"/>
        <v>-0.97619047619047616</v>
      </c>
      <c r="N57" s="9">
        <f t="shared" si="23"/>
        <v>0</v>
      </c>
    </row>
    <row r="58" spans="1:14">
      <c r="A58" s="36" t="s">
        <v>17</v>
      </c>
      <c r="B58" s="37">
        <v>0</v>
      </c>
      <c r="C58" s="37">
        <v>0</v>
      </c>
      <c r="D58" s="37">
        <v>0</v>
      </c>
      <c r="E58" s="2"/>
      <c r="F58" s="2">
        <f t="shared" si="20"/>
        <v>0</v>
      </c>
      <c r="G58" s="2">
        <f t="shared" si="20"/>
        <v>0</v>
      </c>
      <c r="I58" s="8">
        <f t="shared" si="22"/>
        <v>0</v>
      </c>
      <c r="J58" s="8">
        <f t="shared" si="21"/>
        <v>0</v>
      </c>
      <c r="K58" s="8">
        <f t="shared" si="21"/>
        <v>0</v>
      </c>
      <c r="M58" s="9"/>
      <c r="N58" s="9"/>
    </row>
    <row r="59" spans="1:14">
      <c r="A59" s="36" t="s">
        <v>18</v>
      </c>
      <c r="B59" s="37">
        <v>444350</v>
      </c>
      <c r="C59" s="37">
        <v>466500</v>
      </c>
      <c r="D59" s="37">
        <v>463500</v>
      </c>
      <c r="E59" s="2"/>
      <c r="F59" s="2">
        <f t="shared" si="20"/>
        <v>22150</v>
      </c>
      <c r="G59" s="2">
        <f t="shared" si="20"/>
        <v>-3000</v>
      </c>
      <c r="I59" s="8">
        <f t="shared" si="22"/>
        <v>0.44435000000000002</v>
      </c>
      <c r="J59" s="8">
        <f t="shared" si="21"/>
        <v>0.46650000000000003</v>
      </c>
      <c r="K59" s="8">
        <f t="shared" si="21"/>
        <v>0.46350000000000002</v>
      </c>
      <c r="M59" s="9">
        <f t="shared" si="23"/>
        <v>4.984809271970294E-2</v>
      </c>
      <c r="N59" s="9">
        <f t="shared" si="23"/>
        <v>-6.4308681672025775E-3</v>
      </c>
    </row>
    <row r="60" spans="1:14">
      <c r="A60" s="36" t="s">
        <v>19</v>
      </c>
      <c r="B60" s="37">
        <v>7764206</v>
      </c>
      <c r="C60" s="37">
        <v>9514600</v>
      </c>
      <c r="D60" s="37">
        <v>9551800</v>
      </c>
      <c r="E60" s="2"/>
      <c r="F60" s="2">
        <f t="shared" si="20"/>
        <v>1750394</v>
      </c>
      <c r="G60" s="2">
        <f t="shared" si="20"/>
        <v>37200</v>
      </c>
      <c r="I60" s="8">
        <f t="shared" si="22"/>
        <v>7.7642059999999997</v>
      </c>
      <c r="J60" s="8">
        <f t="shared" si="21"/>
        <v>9.5145999999999997</v>
      </c>
      <c r="K60" s="8">
        <f t="shared" si="21"/>
        <v>9.5518000000000001</v>
      </c>
      <c r="M60" s="9">
        <f t="shared" si="23"/>
        <v>0.22544404411732508</v>
      </c>
      <c r="N60" s="9">
        <f t="shared" si="23"/>
        <v>3.9097807579930154E-3</v>
      </c>
    </row>
    <row r="61" spans="1:14">
      <c r="A61" s="36" t="s">
        <v>20</v>
      </c>
      <c r="B61" s="37">
        <v>92300</v>
      </c>
      <c r="C61" s="37">
        <v>79000</v>
      </c>
      <c r="D61" s="37">
        <v>92000</v>
      </c>
      <c r="E61" s="2"/>
      <c r="F61" s="2">
        <f t="shared" si="20"/>
        <v>-13300</v>
      </c>
      <c r="G61" s="2">
        <f t="shared" si="20"/>
        <v>13000</v>
      </c>
      <c r="I61" s="8">
        <f t="shared" si="22"/>
        <v>9.2299999999999993E-2</v>
      </c>
      <c r="J61" s="8">
        <f t="shared" si="21"/>
        <v>7.9000000000000001E-2</v>
      </c>
      <c r="K61" s="8">
        <f t="shared" si="21"/>
        <v>9.1999999999999998E-2</v>
      </c>
      <c r="M61" s="9">
        <f t="shared" si="23"/>
        <v>-0.14409534127843979</v>
      </c>
      <c r="N61" s="9">
        <f t="shared" si="23"/>
        <v>0.16455696202531642</v>
      </c>
    </row>
    <row r="62" spans="1:14">
      <c r="A62" s="36" t="s">
        <v>21</v>
      </c>
      <c r="B62" s="37">
        <v>10000</v>
      </c>
      <c r="C62" s="37">
        <v>10000</v>
      </c>
      <c r="D62" s="37">
        <v>10000</v>
      </c>
      <c r="E62" s="2"/>
      <c r="F62" s="2">
        <f t="shared" si="20"/>
        <v>0</v>
      </c>
      <c r="G62" s="2">
        <f t="shared" si="20"/>
        <v>0</v>
      </c>
      <c r="I62" s="8">
        <f t="shared" si="22"/>
        <v>0.01</v>
      </c>
      <c r="J62" s="8">
        <f t="shared" si="21"/>
        <v>0.01</v>
      </c>
      <c r="K62" s="8">
        <f t="shared" si="21"/>
        <v>0.01</v>
      </c>
      <c r="M62" s="9">
        <f t="shared" si="23"/>
        <v>0</v>
      </c>
      <c r="N62" s="9">
        <f t="shared" si="23"/>
        <v>0</v>
      </c>
    </row>
    <row r="63" spans="1:14">
      <c r="A63" s="36" t="s">
        <v>22</v>
      </c>
      <c r="B63" s="2">
        <v>0</v>
      </c>
      <c r="C63" s="2">
        <v>0</v>
      </c>
      <c r="D63" s="2">
        <v>0</v>
      </c>
      <c r="E63" s="2"/>
      <c r="F63" s="2">
        <f t="shared" si="20"/>
        <v>0</v>
      </c>
      <c r="G63" s="2">
        <f t="shared" si="20"/>
        <v>0</v>
      </c>
      <c r="I63" s="8">
        <f t="shared" si="22"/>
        <v>0</v>
      </c>
      <c r="J63" s="8">
        <f t="shared" si="21"/>
        <v>0</v>
      </c>
      <c r="K63" s="8">
        <f t="shared" si="21"/>
        <v>0</v>
      </c>
      <c r="M63" s="9"/>
      <c r="N63" s="9"/>
    </row>
    <row r="64" spans="1:14">
      <c r="A64" s="36" t="s">
        <v>23</v>
      </c>
      <c r="B64" s="2">
        <v>0</v>
      </c>
      <c r="C64" s="2">
        <v>0</v>
      </c>
      <c r="D64" s="2">
        <v>0</v>
      </c>
      <c r="E64" s="2"/>
      <c r="F64" s="2">
        <f t="shared" si="20"/>
        <v>0</v>
      </c>
      <c r="G64" s="2">
        <f t="shared" si="20"/>
        <v>0</v>
      </c>
      <c r="I64" s="8">
        <f t="shared" si="22"/>
        <v>0</v>
      </c>
      <c r="J64" s="8">
        <f t="shared" si="21"/>
        <v>0</v>
      </c>
      <c r="K64" s="8">
        <f t="shared" si="21"/>
        <v>0</v>
      </c>
      <c r="M64" s="9"/>
      <c r="N64" s="9"/>
    </row>
    <row r="65" spans="1:14">
      <c r="A65" s="36" t="s">
        <v>24</v>
      </c>
      <c r="B65" s="37">
        <v>0</v>
      </c>
      <c r="C65" s="37">
        <v>0</v>
      </c>
      <c r="D65" s="37">
        <v>0</v>
      </c>
      <c r="E65" s="2"/>
      <c r="F65" s="2">
        <f t="shared" si="20"/>
        <v>0</v>
      </c>
      <c r="G65" s="2">
        <f t="shared" si="20"/>
        <v>0</v>
      </c>
      <c r="I65" s="8">
        <f t="shared" si="22"/>
        <v>0</v>
      </c>
      <c r="J65" s="8">
        <f t="shared" si="21"/>
        <v>0</v>
      </c>
      <c r="K65" s="8">
        <f t="shared" si="21"/>
        <v>0</v>
      </c>
      <c r="M65" s="9"/>
      <c r="N65" s="9"/>
    </row>
    <row r="66" spans="1:14">
      <c r="A66" s="36" t="s">
        <v>25</v>
      </c>
      <c r="B66" s="37">
        <v>2440</v>
      </c>
      <c r="C66" s="37">
        <v>6200</v>
      </c>
      <c r="D66" s="37">
        <v>7700</v>
      </c>
      <c r="E66" s="2"/>
      <c r="F66" s="2">
        <f t="shared" si="20"/>
        <v>3760</v>
      </c>
      <c r="G66" s="2">
        <f t="shared" si="20"/>
        <v>1500</v>
      </c>
      <c r="I66" s="8">
        <f t="shared" si="22"/>
        <v>2.4399999999999999E-3</v>
      </c>
      <c r="J66" s="8">
        <f t="shared" si="21"/>
        <v>6.1999999999999998E-3</v>
      </c>
      <c r="K66" s="8">
        <f t="shared" si="21"/>
        <v>7.7000000000000002E-3</v>
      </c>
      <c r="M66" s="9">
        <f t="shared" si="23"/>
        <v>1.540983606557377</v>
      </c>
      <c r="N66" s="9">
        <f t="shared" si="23"/>
        <v>0.24193548387096783</v>
      </c>
    </row>
    <row r="67" spans="1:14">
      <c r="B67" s="11">
        <f t="shared" ref="B67:D67" si="24">SUM(B55:B66)</f>
        <v>8361296</v>
      </c>
      <c r="C67" s="11">
        <f t="shared" si="24"/>
        <v>10102300</v>
      </c>
      <c r="D67" s="11">
        <f t="shared" si="24"/>
        <v>10149000</v>
      </c>
      <c r="F67" s="11">
        <f t="shared" ref="F67:G67" si="25">SUM(F55:F66)</f>
        <v>1741004</v>
      </c>
      <c r="G67" s="11">
        <f t="shared" si="25"/>
        <v>46700</v>
      </c>
      <c r="I67" s="28">
        <f t="shared" ref="I67:K67" si="26">SUM(I55:I66)</f>
        <v>8.3612959999999994</v>
      </c>
      <c r="J67" s="28">
        <f t="shared" si="26"/>
        <v>10.1023</v>
      </c>
      <c r="K67" s="28">
        <f t="shared" si="26"/>
        <v>10.149000000000001</v>
      </c>
      <c r="M67" s="29">
        <f t="shared" si="23"/>
        <v>0.20822178762718127</v>
      </c>
      <c r="N67" s="29">
        <f t="shared" si="23"/>
        <v>4.6227096799739955E-3</v>
      </c>
    </row>
    <row r="70" spans="1:14">
      <c r="A70" s="1" t="s">
        <v>29</v>
      </c>
      <c r="M70" s="44" t="s">
        <v>2</v>
      </c>
      <c r="N70" s="44"/>
    </row>
    <row r="71" spans="1:14">
      <c r="A71" s="15" t="s">
        <v>4</v>
      </c>
      <c r="B71" s="13" t="s">
        <v>30</v>
      </c>
      <c r="C71" s="13" t="s">
        <v>6</v>
      </c>
      <c r="D71" s="13" t="s">
        <v>7</v>
      </c>
      <c r="F71" s="4" t="s">
        <v>8</v>
      </c>
      <c r="G71" s="4" t="s">
        <v>9</v>
      </c>
      <c r="M71" s="5" t="s">
        <v>10</v>
      </c>
      <c r="N71" s="5" t="s">
        <v>11</v>
      </c>
    </row>
    <row r="72" spans="1:14">
      <c r="A72" s="16" t="s">
        <v>14</v>
      </c>
      <c r="B72" s="17"/>
      <c r="C72" s="17"/>
      <c r="D72" s="17"/>
      <c r="E72" s="2"/>
      <c r="F72" s="2">
        <f t="shared" ref="F72:G83" si="27">C72-B72</f>
        <v>0</v>
      </c>
      <c r="G72" s="2">
        <f t="shared" si="27"/>
        <v>0</v>
      </c>
      <c r="I72" s="8">
        <f t="shared" ref="I72:K83" si="28">B72/1000000</f>
        <v>0</v>
      </c>
      <c r="J72" s="8">
        <f t="shared" si="28"/>
        <v>0</v>
      </c>
      <c r="K72" s="8">
        <f t="shared" si="28"/>
        <v>0</v>
      </c>
      <c r="M72" s="9"/>
      <c r="N72" s="9"/>
    </row>
    <row r="73" spans="1:14">
      <c r="A73" s="16" t="s">
        <v>15</v>
      </c>
      <c r="B73" s="17"/>
      <c r="C73" s="17"/>
      <c r="D73" s="17"/>
      <c r="E73" s="2"/>
      <c r="F73" s="2">
        <f t="shared" si="27"/>
        <v>0</v>
      </c>
      <c r="G73" s="2">
        <f t="shared" si="27"/>
        <v>0</v>
      </c>
      <c r="I73" s="8">
        <f t="shared" si="28"/>
        <v>0</v>
      </c>
      <c r="J73" s="8">
        <f t="shared" si="28"/>
        <v>0</v>
      </c>
      <c r="K73" s="8">
        <f t="shared" si="28"/>
        <v>0</v>
      </c>
      <c r="M73" s="9"/>
      <c r="N73" s="9"/>
    </row>
    <row r="74" spans="1:14">
      <c r="A74" s="16" t="s">
        <v>16</v>
      </c>
      <c r="B74" s="17"/>
      <c r="C74" s="17"/>
      <c r="D74" s="17"/>
      <c r="E74" s="2"/>
      <c r="F74" s="2">
        <f t="shared" si="27"/>
        <v>0</v>
      </c>
      <c r="G74" s="2">
        <f t="shared" si="27"/>
        <v>0</v>
      </c>
      <c r="I74" s="8">
        <f t="shared" si="28"/>
        <v>0</v>
      </c>
      <c r="J74" s="8">
        <f t="shared" si="28"/>
        <v>0</v>
      </c>
      <c r="K74" s="8">
        <f t="shared" si="28"/>
        <v>0</v>
      </c>
      <c r="M74" s="9"/>
      <c r="N74" s="9"/>
    </row>
    <row r="75" spans="1:14">
      <c r="A75" s="16" t="s">
        <v>17</v>
      </c>
      <c r="B75" s="17">
        <v>418285</v>
      </c>
      <c r="C75" s="17">
        <v>548859</v>
      </c>
      <c r="D75" s="17">
        <v>406302</v>
      </c>
      <c r="E75" s="2"/>
      <c r="F75" s="2">
        <f t="shared" si="27"/>
        <v>130574</v>
      </c>
      <c r="G75" s="2">
        <f t="shared" si="27"/>
        <v>-142557</v>
      </c>
      <c r="I75" s="8">
        <f t="shared" si="28"/>
        <v>0.41828500000000002</v>
      </c>
      <c r="J75" s="8">
        <f t="shared" si="28"/>
        <v>0.54885899999999999</v>
      </c>
      <c r="K75" s="8">
        <f t="shared" si="28"/>
        <v>0.406302</v>
      </c>
      <c r="M75" s="9">
        <f t="shared" ref="M75:N77" si="29">(J75-I75)/I75</f>
        <v>0.31216515055524335</v>
      </c>
      <c r="N75" s="9">
        <f t="shared" si="29"/>
        <v>-0.25973337414527226</v>
      </c>
    </row>
    <row r="76" spans="1:14">
      <c r="A76" s="16" t="s">
        <v>18</v>
      </c>
      <c r="B76" s="17">
        <v>923748</v>
      </c>
      <c r="C76" s="17">
        <v>958134</v>
      </c>
      <c r="D76" s="17">
        <v>734954</v>
      </c>
      <c r="E76" s="2"/>
      <c r="F76" s="2">
        <f t="shared" si="27"/>
        <v>34386</v>
      </c>
      <c r="G76" s="2">
        <f t="shared" si="27"/>
        <v>-223180</v>
      </c>
      <c r="I76" s="8">
        <f t="shared" si="28"/>
        <v>0.92374800000000001</v>
      </c>
      <c r="J76" s="8">
        <f t="shared" si="28"/>
        <v>0.95813400000000004</v>
      </c>
      <c r="K76" s="8">
        <f t="shared" si="28"/>
        <v>0.734954</v>
      </c>
      <c r="M76" s="9">
        <f t="shared" si="29"/>
        <v>3.7224437833694932E-2</v>
      </c>
      <c r="N76" s="9">
        <f t="shared" si="29"/>
        <v>-0.23293192810191479</v>
      </c>
    </row>
    <row r="77" spans="1:14">
      <c r="A77" s="16" t="s">
        <v>19</v>
      </c>
      <c r="B77" s="17">
        <v>5782580</v>
      </c>
      <c r="C77" s="17">
        <v>6347473</v>
      </c>
      <c r="D77" s="17">
        <v>563380</v>
      </c>
      <c r="E77" s="2"/>
      <c r="F77" s="2">
        <f t="shared" si="27"/>
        <v>564893</v>
      </c>
      <c r="G77" s="2">
        <f t="shared" si="27"/>
        <v>-5784093</v>
      </c>
      <c r="I77" s="8">
        <f t="shared" si="28"/>
        <v>5.7825800000000003</v>
      </c>
      <c r="J77" s="8">
        <f t="shared" si="28"/>
        <v>6.3474729999999999</v>
      </c>
      <c r="K77" s="8">
        <f t="shared" si="28"/>
        <v>0.56337999999999999</v>
      </c>
      <c r="M77" s="9">
        <f t="shared" si="29"/>
        <v>9.7688747929124992E-2</v>
      </c>
      <c r="N77" s="9">
        <f t="shared" si="29"/>
        <v>-0.91124341923155883</v>
      </c>
    </row>
    <row r="78" spans="1:14">
      <c r="A78" s="16" t="s">
        <v>20</v>
      </c>
      <c r="B78" s="17"/>
      <c r="C78" s="17"/>
      <c r="D78" s="17"/>
      <c r="E78" s="2"/>
      <c r="F78" s="2">
        <f t="shared" si="27"/>
        <v>0</v>
      </c>
      <c r="G78" s="2">
        <f t="shared" si="27"/>
        <v>0</v>
      </c>
      <c r="I78" s="8">
        <f t="shared" si="28"/>
        <v>0</v>
      </c>
      <c r="J78" s="8">
        <f t="shared" si="28"/>
        <v>0</v>
      </c>
      <c r="K78" s="8">
        <f t="shared" si="28"/>
        <v>0</v>
      </c>
      <c r="M78" s="9"/>
      <c r="N78" s="9"/>
    </row>
    <row r="79" spans="1:14">
      <c r="A79" s="16" t="s">
        <v>21</v>
      </c>
      <c r="B79" s="17"/>
      <c r="C79" s="17"/>
      <c r="D79" s="17"/>
      <c r="E79" s="2"/>
      <c r="F79" s="2">
        <f t="shared" si="27"/>
        <v>0</v>
      </c>
      <c r="G79" s="2">
        <f t="shared" si="27"/>
        <v>0</v>
      </c>
      <c r="I79" s="8">
        <f t="shared" si="28"/>
        <v>0</v>
      </c>
      <c r="J79" s="8">
        <f t="shared" si="28"/>
        <v>0</v>
      </c>
      <c r="K79" s="8">
        <f t="shared" si="28"/>
        <v>0</v>
      </c>
      <c r="M79" s="9"/>
      <c r="N79" s="9"/>
    </row>
    <row r="80" spans="1:14">
      <c r="A80" s="16" t="s">
        <v>22</v>
      </c>
      <c r="B80" s="17"/>
      <c r="C80" s="17"/>
      <c r="D80" s="17"/>
      <c r="E80" s="2"/>
      <c r="F80" s="2">
        <f t="shared" si="27"/>
        <v>0</v>
      </c>
      <c r="G80" s="2">
        <f t="shared" si="27"/>
        <v>0</v>
      </c>
      <c r="I80" s="8">
        <f t="shared" si="28"/>
        <v>0</v>
      </c>
      <c r="J80" s="8">
        <f t="shared" si="28"/>
        <v>0</v>
      </c>
      <c r="K80" s="8">
        <f t="shared" si="28"/>
        <v>0</v>
      </c>
      <c r="M80" s="9"/>
      <c r="N80" s="9"/>
    </row>
    <row r="81" spans="1:14">
      <c r="A81" s="16" t="s">
        <v>23</v>
      </c>
      <c r="B81" s="17"/>
      <c r="C81" s="17"/>
      <c r="D81" s="17"/>
      <c r="E81" s="2"/>
      <c r="F81" s="2">
        <f t="shared" si="27"/>
        <v>0</v>
      </c>
      <c r="G81" s="2">
        <f t="shared" si="27"/>
        <v>0</v>
      </c>
      <c r="I81" s="8">
        <f t="shared" si="28"/>
        <v>0</v>
      </c>
      <c r="J81" s="8">
        <f t="shared" si="28"/>
        <v>0</v>
      </c>
      <c r="K81" s="8">
        <f t="shared" si="28"/>
        <v>0</v>
      </c>
      <c r="M81" s="9"/>
      <c r="N81" s="9"/>
    </row>
    <row r="82" spans="1:14">
      <c r="A82" s="16" t="s">
        <v>24</v>
      </c>
      <c r="B82" s="17"/>
      <c r="C82" s="17"/>
      <c r="D82" s="17"/>
      <c r="E82" s="2"/>
      <c r="F82" s="2">
        <f t="shared" si="27"/>
        <v>0</v>
      </c>
      <c r="G82" s="2">
        <f t="shared" si="27"/>
        <v>0</v>
      </c>
      <c r="I82" s="8">
        <f t="shared" si="28"/>
        <v>0</v>
      </c>
      <c r="J82" s="8">
        <f t="shared" si="28"/>
        <v>0</v>
      </c>
      <c r="K82" s="8">
        <f t="shared" si="28"/>
        <v>0</v>
      </c>
      <c r="M82" s="9"/>
      <c r="N82" s="9"/>
    </row>
    <row r="83" spans="1:14">
      <c r="A83" s="16" t="s">
        <v>25</v>
      </c>
      <c r="B83" s="17"/>
      <c r="C83" s="17"/>
      <c r="D83" s="17"/>
      <c r="E83" s="2"/>
      <c r="F83" s="2">
        <f t="shared" si="27"/>
        <v>0</v>
      </c>
      <c r="G83" s="2">
        <f t="shared" si="27"/>
        <v>0</v>
      </c>
      <c r="I83" s="8">
        <f t="shared" si="28"/>
        <v>0</v>
      </c>
      <c r="J83" s="8">
        <f t="shared" si="28"/>
        <v>0</v>
      </c>
      <c r="K83" s="8">
        <f t="shared" si="28"/>
        <v>0</v>
      </c>
      <c r="M83" s="9"/>
      <c r="N83" s="9"/>
    </row>
    <row r="84" spans="1:14">
      <c r="B84" s="11">
        <f t="shared" ref="B84:D84" si="30">SUM(B72:B83)</f>
        <v>7124613</v>
      </c>
      <c r="C84" s="11">
        <f t="shared" si="30"/>
        <v>7854466</v>
      </c>
      <c r="D84" s="11">
        <f t="shared" si="30"/>
        <v>1704636</v>
      </c>
      <c r="F84" s="11">
        <f t="shared" ref="F84:G84" si="31">SUM(F72:F83)</f>
        <v>729853</v>
      </c>
      <c r="G84" s="11">
        <f t="shared" si="31"/>
        <v>-6149830</v>
      </c>
      <c r="I84" s="28">
        <f t="shared" ref="I84:K84" si="32">SUM(I72:I83)</f>
        <v>7.1246130000000001</v>
      </c>
      <c r="J84" s="28">
        <f t="shared" si="32"/>
        <v>7.8544660000000004</v>
      </c>
      <c r="K84" s="28">
        <f t="shared" si="32"/>
        <v>1.704636</v>
      </c>
      <c r="M84" s="29">
        <f t="shared" ref="M84:N84" si="33">(J84-I84)/I84</f>
        <v>0.10244107293968112</v>
      </c>
      <c r="N84" s="29">
        <f t="shared" si="33"/>
        <v>-0.78297238793827617</v>
      </c>
    </row>
    <row r="87" spans="1:14">
      <c r="A87" s="1" t="s">
        <v>31</v>
      </c>
      <c r="M87" s="44" t="s">
        <v>2</v>
      </c>
      <c r="N87" s="44"/>
    </row>
    <row r="88" spans="1:14">
      <c r="A88" s="15" t="s">
        <v>4</v>
      </c>
      <c r="B88" s="13" t="s">
        <v>30</v>
      </c>
      <c r="C88" s="13" t="s">
        <v>6</v>
      </c>
      <c r="D88" s="13" t="s">
        <v>7</v>
      </c>
      <c r="F88" s="4" t="s">
        <v>8</v>
      </c>
      <c r="G88" s="4" t="s">
        <v>9</v>
      </c>
      <c r="M88" s="5" t="s">
        <v>10</v>
      </c>
      <c r="N88" s="5" t="s">
        <v>11</v>
      </c>
    </row>
    <row r="89" spans="1:14">
      <c r="A89" s="16" t="s">
        <v>14</v>
      </c>
      <c r="B89" s="2">
        <f>B3+B20+B37+B55</f>
        <v>12854172</v>
      </c>
      <c r="C89" s="2">
        <f t="shared" ref="C89:D89" si="34">C3+C20+C37+C55</f>
        <v>14082504.102</v>
      </c>
      <c r="D89" s="2">
        <f t="shared" si="34"/>
        <v>14468753.139800001</v>
      </c>
      <c r="F89" s="2">
        <f t="shared" ref="F89:G100" si="35">C89-B89</f>
        <v>1228332.102</v>
      </c>
      <c r="G89" s="2">
        <f t="shared" si="35"/>
        <v>386249.03780000098</v>
      </c>
      <c r="I89" s="8">
        <f>B89/1000000</f>
        <v>12.854172</v>
      </c>
      <c r="J89" s="8">
        <f t="shared" ref="J89:K100" si="36">C89/1000000</f>
        <v>14.082504102</v>
      </c>
      <c r="K89" s="8">
        <f t="shared" si="36"/>
        <v>14.4687531398</v>
      </c>
      <c r="M89" s="9">
        <f>(J89-I89)/I89</f>
        <v>9.5559021771297256E-2</v>
      </c>
      <c r="N89" s="9">
        <f>(K89-J89)/J89</f>
        <v>2.7427582126189162E-2</v>
      </c>
    </row>
    <row r="90" spans="1:14">
      <c r="A90" s="16" t="s">
        <v>15</v>
      </c>
      <c r="B90" s="2">
        <f t="shared" ref="B90:D100" si="37">B4+B21+B38+B56</f>
        <v>16456443</v>
      </c>
      <c r="C90" s="2">
        <f t="shared" si="37"/>
        <v>18207719.147712</v>
      </c>
      <c r="D90" s="2">
        <f t="shared" si="37"/>
        <v>18628877.413258001</v>
      </c>
      <c r="F90" s="2">
        <f t="shared" si="35"/>
        <v>1751276.1477119997</v>
      </c>
      <c r="G90" s="2">
        <f t="shared" si="35"/>
        <v>421158.26554600149</v>
      </c>
      <c r="I90" s="8">
        <f t="shared" ref="I90:I100" si="38">B90/1000000</f>
        <v>16.456443</v>
      </c>
      <c r="J90" s="8">
        <f t="shared" si="36"/>
        <v>18.207719147711998</v>
      </c>
      <c r="K90" s="8">
        <f t="shared" si="36"/>
        <v>18.628877413258</v>
      </c>
      <c r="M90" s="9">
        <f t="shared" ref="M90:N101" si="39">(J90-I90)/I90</f>
        <v>0.10641887482683822</v>
      </c>
      <c r="N90" s="9">
        <f t="shared" si="39"/>
        <v>2.3130753617699805E-2</v>
      </c>
    </row>
    <row r="91" spans="1:14">
      <c r="A91" s="16" t="s">
        <v>16</v>
      </c>
      <c r="B91" s="2">
        <f t="shared" si="37"/>
        <v>8901444</v>
      </c>
      <c r="C91" s="2">
        <f t="shared" si="37"/>
        <v>9666529.1363066658</v>
      </c>
      <c r="D91" s="2">
        <f t="shared" si="37"/>
        <v>10139656.558150001</v>
      </c>
      <c r="F91" s="2">
        <f t="shared" si="35"/>
        <v>765085.13630666584</v>
      </c>
      <c r="G91" s="2">
        <f t="shared" si="35"/>
        <v>473127.42184333503</v>
      </c>
      <c r="I91" s="8">
        <f t="shared" si="38"/>
        <v>8.9014439999999997</v>
      </c>
      <c r="J91" s="8">
        <f t="shared" si="36"/>
        <v>9.6665291363066661</v>
      </c>
      <c r="K91" s="8">
        <f t="shared" si="36"/>
        <v>10.139656558150001</v>
      </c>
      <c r="M91" s="9">
        <f t="shared" si="39"/>
        <v>8.5950676801052325E-2</v>
      </c>
      <c r="N91" s="9">
        <f t="shared" si="39"/>
        <v>4.8944912405664683E-2</v>
      </c>
    </row>
    <row r="92" spans="1:14">
      <c r="A92" s="16" t="s">
        <v>17</v>
      </c>
      <c r="B92" s="2">
        <f t="shared" si="37"/>
        <v>26289713</v>
      </c>
      <c r="C92" s="2">
        <f t="shared" si="37"/>
        <v>33870314.177200004</v>
      </c>
      <c r="D92" s="2">
        <f t="shared" si="37"/>
        <v>35369449.659599997</v>
      </c>
      <c r="F92" s="2">
        <f t="shared" si="35"/>
        <v>7580601.1772000045</v>
      </c>
      <c r="G92" s="2">
        <f t="shared" si="35"/>
        <v>1499135.4823999926</v>
      </c>
      <c r="I92" s="8">
        <f t="shared" si="38"/>
        <v>26.289712999999999</v>
      </c>
      <c r="J92" s="8">
        <f t="shared" si="36"/>
        <v>33.870314177200001</v>
      </c>
      <c r="K92" s="8">
        <f t="shared" si="36"/>
        <v>35.369449659599994</v>
      </c>
      <c r="M92" s="9">
        <f t="shared" si="39"/>
        <v>0.28834857106275757</v>
      </c>
      <c r="N92" s="9">
        <f t="shared" si="39"/>
        <v>4.4261044481516632E-2</v>
      </c>
    </row>
    <row r="93" spans="1:14">
      <c r="A93" s="16" t="s">
        <v>18</v>
      </c>
      <c r="B93" s="2">
        <f t="shared" si="37"/>
        <v>53167779</v>
      </c>
      <c r="C93" s="2">
        <f t="shared" si="37"/>
        <v>58380776.748800009</v>
      </c>
      <c r="D93" s="2">
        <f t="shared" si="37"/>
        <v>59936276.769099995</v>
      </c>
      <c r="F93" s="2">
        <f t="shared" si="35"/>
        <v>5212997.7488000095</v>
      </c>
      <c r="G93" s="2">
        <f t="shared" si="35"/>
        <v>1555500.020299986</v>
      </c>
      <c r="I93" s="8">
        <f t="shared" si="38"/>
        <v>53.167779000000003</v>
      </c>
      <c r="J93" s="8">
        <f t="shared" si="36"/>
        <v>58.38077674880001</v>
      </c>
      <c r="K93" s="8">
        <f t="shared" si="36"/>
        <v>59.936276769099997</v>
      </c>
      <c r="M93" s="9">
        <f t="shared" si="39"/>
        <v>9.8048063072185249E-2</v>
      </c>
      <c r="N93" s="9">
        <f t="shared" si="39"/>
        <v>2.6644044614085413E-2</v>
      </c>
    </row>
    <row r="94" spans="1:14">
      <c r="A94" s="16" t="s">
        <v>19</v>
      </c>
      <c r="B94" s="2">
        <f t="shared" si="37"/>
        <v>213991356</v>
      </c>
      <c r="C94" s="2">
        <f t="shared" si="37"/>
        <v>233816932.25552475</v>
      </c>
      <c r="D94" s="2">
        <f t="shared" si="37"/>
        <v>241354271.67205811</v>
      </c>
      <c r="F94" s="2">
        <f t="shared" si="35"/>
        <v>19825576.255524755</v>
      </c>
      <c r="G94" s="2">
        <f t="shared" si="35"/>
        <v>7537339.4165333509</v>
      </c>
      <c r="I94" s="8">
        <f t="shared" si="38"/>
        <v>213.991356</v>
      </c>
      <c r="J94" s="8">
        <f t="shared" si="36"/>
        <v>233.81693225552476</v>
      </c>
      <c r="K94" s="8">
        <f t="shared" si="36"/>
        <v>241.3542716720581</v>
      </c>
      <c r="M94" s="9">
        <f t="shared" si="39"/>
        <v>9.2646621929554793E-2</v>
      </c>
      <c r="N94" s="9">
        <f t="shared" si="39"/>
        <v>3.2236071801233918E-2</v>
      </c>
    </row>
    <row r="95" spans="1:14">
      <c r="A95" s="16" t="s">
        <v>20</v>
      </c>
      <c r="B95" s="2">
        <f t="shared" si="37"/>
        <v>15272773</v>
      </c>
      <c r="C95" s="2">
        <f t="shared" si="37"/>
        <v>17581544.241005331</v>
      </c>
      <c r="D95" s="2">
        <f t="shared" si="37"/>
        <v>18571469.875957999</v>
      </c>
      <c r="F95" s="2">
        <f t="shared" si="35"/>
        <v>2308771.2410053313</v>
      </c>
      <c r="G95" s="2">
        <f t="shared" si="35"/>
        <v>989925.6349526681</v>
      </c>
      <c r="I95" s="8">
        <f t="shared" si="38"/>
        <v>15.272773000000001</v>
      </c>
      <c r="J95" s="8">
        <f t="shared" si="36"/>
        <v>17.581544241005332</v>
      </c>
      <c r="K95" s="8">
        <f t="shared" si="36"/>
        <v>18.571469875957998</v>
      </c>
      <c r="M95" s="9">
        <f t="shared" si="39"/>
        <v>0.15116909293455297</v>
      </c>
      <c r="N95" s="9">
        <f t="shared" si="39"/>
        <v>5.6304817220996332E-2</v>
      </c>
    </row>
    <row r="96" spans="1:14">
      <c r="A96" s="16" t="s">
        <v>21</v>
      </c>
      <c r="B96" s="2">
        <f t="shared" si="37"/>
        <v>13354976</v>
      </c>
      <c r="C96" s="2">
        <f t="shared" si="37"/>
        <v>13094519.44613333</v>
      </c>
      <c r="D96" s="2">
        <f t="shared" si="37"/>
        <v>13689836.033199999</v>
      </c>
      <c r="F96" s="2">
        <f t="shared" si="35"/>
        <v>-260456.55386666954</v>
      </c>
      <c r="G96" s="2">
        <f t="shared" si="35"/>
        <v>595316.58706666902</v>
      </c>
      <c r="I96" s="8">
        <f t="shared" si="38"/>
        <v>13.354976000000001</v>
      </c>
      <c r="J96" s="8">
        <f t="shared" si="36"/>
        <v>13.094519446133331</v>
      </c>
      <c r="K96" s="8">
        <f t="shared" si="36"/>
        <v>13.689836033199999</v>
      </c>
      <c r="M96" s="9">
        <f t="shared" si="39"/>
        <v>-1.9502584944118911E-2</v>
      </c>
      <c r="N96" s="9">
        <f t="shared" si="39"/>
        <v>4.5463034326353853E-2</v>
      </c>
    </row>
    <row r="97" spans="1:14">
      <c r="A97" s="16" t="s">
        <v>22</v>
      </c>
      <c r="B97" s="2">
        <f t="shared" si="37"/>
        <v>2811662</v>
      </c>
      <c r="C97" s="2">
        <f t="shared" si="37"/>
        <v>3060272.5455999998</v>
      </c>
      <c r="D97" s="2">
        <f t="shared" si="37"/>
        <v>3163524.1107000001</v>
      </c>
      <c r="F97" s="2">
        <f t="shared" si="35"/>
        <v>248610.54559999984</v>
      </c>
      <c r="G97" s="2">
        <f t="shared" si="35"/>
        <v>103251.56510000024</v>
      </c>
      <c r="I97" s="8">
        <f t="shared" si="38"/>
        <v>2.8116620000000001</v>
      </c>
      <c r="J97" s="8">
        <f t="shared" si="36"/>
        <v>3.0602725455999997</v>
      </c>
      <c r="K97" s="8">
        <f t="shared" si="36"/>
        <v>3.1635241107000001</v>
      </c>
      <c r="M97" s="9">
        <f t="shared" si="39"/>
        <v>8.8421206247407985E-2</v>
      </c>
      <c r="N97" s="9">
        <f t="shared" si="39"/>
        <v>3.3739336468071583E-2</v>
      </c>
    </row>
    <row r="98" spans="1:14">
      <c r="A98" s="16" t="s">
        <v>23</v>
      </c>
      <c r="B98" s="2">
        <f t="shared" si="37"/>
        <v>846370</v>
      </c>
      <c r="C98" s="2">
        <f t="shared" si="37"/>
        <v>1043346.1192000001</v>
      </c>
      <c r="D98" s="2">
        <f t="shared" si="37"/>
        <v>1065800.2555</v>
      </c>
      <c r="F98" s="2">
        <f t="shared" si="35"/>
        <v>196976.11920000007</v>
      </c>
      <c r="G98" s="2">
        <f t="shared" si="35"/>
        <v>22454.136299999896</v>
      </c>
      <c r="I98" s="8">
        <f t="shared" si="38"/>
        <v>0.84636999999999996</v>
      </c>
      <c r="J98" s="8">
        <f t="shared" si="36"/>
        <v>1.0433461192</v>
      </c>
      <c r="K98" s="8">
        <f t="shared" si="36"/>
        <v>1.0658002554999999</v>
      </c>
      <c r="M98" s="9">
        <f t="shared" si="39"/>
        <v>0.23273050698866929</v>
      </c>
      <c r="N98" s="9">
        <f t="shared" si="39"/>
        <v>2.1521272650361651E-2</v>
      </c>
    </row>
    <row r="99" spans="1:14">
      <c r="A99" s="16" t="s">
        <v>24</v>
      </c>
      <c r="B99" s="2">
        <f t="shared" si="37"/>
        <v>4797456</v>
      </c>
      <c r="C99" s="2">
        <f t="shared" si="37"/>
        <v>6005444.2051999997</v>
      </c>
      <c r="D99" s="2">
        <f t="shared" si="37"/>
        <v>6107851.9853999997</v>
      </c>
      <c r="F99" s="2">
        <f t="shared" si="35"/>
        <v>1207988.2051999997</v>
      </c>
      <c r="G99" s="2">
        <f t="shared" si="35"/>
        <v>102407.78019999992</v>
      </c>
      <c r="I99" s="8">
        <f t="shared" si="38"/>
        <v>4.7974560000000004</v>
      </c>
      <c r="J99" s="8">
        <f t="shared" si="36"/>
        <v>6.0054442051999999</v>
      </c>
      <c r="K99" s="8">
        <f t="shared" si="36"/>
        <v>6.1078519854</v>
      </c>
      <c r="M99" s="9">
        <f t="shared" si="39"/>
        <v>0.25179766217762067</v>
      </c>
      <c r="N99" s="9">
        <f t="shared" si="39"/>
        <v>1.7052490490433184E-2</v>
      </c>
    </row>
    <row r="100" spans="1:14">
      <c r="A100" s="16" t="s">
        <v>25</v>
      </c>
      <c r="B100" s="2">
        <f t="shared" si="37"/>
        <v>11865193</v>
      </c>
      <c r="C100" s="2">
        <f t="shared" si="37"/>
        <v>13427510.757066667</v>
      </c>
      <c r="D100" s="2">
        <f t="shared" si="37"/>
        <v>13774325.7819</v>
      </c>
      <c r="F100" s="2">
        <f t="shared" si="35"/>
        <v>1562317.7570666671</v>
      </c>
      <c r="G100" s="2">
        <f t="shared" si="35"/>
        <v>346815.02483333275</v>
      </c>
      <c r="I100" s="8">
        <f t="shared" si="38"/>
        <v>11.865193</v>
      </c>
      <c r="J100" s="8">
        <f t="shared" si="36"/>
        <v>13.427510757066667</v>
      </c>
      <c r="K100" s="8">
        <f t="shared" si="36"/>
        <v>13.7743257819</v>
      </c>
      <c r="M100" s="9">
        <f t="shared" si="39"/>
        <v>0.1316723425456853</v>
      </c>
      <c r="N100" s="9">
        <f t="shared" si="39"/>
        <v>2.5828690894982919E-2</v>
      </c>
    </row>
    <row r="101" spans="1:14">
      <c r="B101" s="11">
        <f t="shared" ref="B101:D101" si="40">SUM(B89:B100)</f>
        <v>380609337</v>
      </c>
      <c r="C101" s="11">
        <f t="shared" si="40"/>
        <v>422237412.8817488</v>
      </c>
      <c r="D101" s="11">
        <f t="shared" si="40"/>
        <v>436270093.25462419</v>
      </c>
      <c r="F101" s="11">
        <f t="shared" ref="F101:G101" si="41">SUM(F89:F100)</f>
        <v>41628075.881748758</v>
      </c>
      <c r="G101" s="11">
        <f t="shared" si="41"/>
        <v>14032680.372875337</v>
      </c>
      <c r="I101" s="28">
        <f t="shared" ref="I101:J101" si="42">SUM(I89:I100)</f>
        <v>380.60933699999998</v>
      </c>
      <c r="J101" s="28">
        <f t="shared" si="42"/>
        <v>422.23741288174875</v>
      </c>
      <c r="K101" s="28">
        <f>SUM(K89:K100)</f>
        <v>436.27009325462404</v>
      </c>
      <c r="M101" s="29">
        <f t="shared" si="39"/>
        <v>0.10937218779198991</v>
      </c>
      <c r="N101" s="29">
        <f t="shared" si="39"/>
        <v>3.3234099927580946E-2</v>
      </c>
    </row>
    <row r="103" spans="1:14">
      <c r="A103" s="16"/>
      <c r="J103" s="9"/>
      <c r="K103" s="9"/>
    </row>
    <row r="107" spans="1:14">
      <c r="A107" s="1" t="s">
        <v>33</v>
      </c>
      <c r="M107" s="44" t="s">
        <v>2</v>
      </c>
      <c r="N107" s="44"/>
    </row>
    <row r="108" spans="1:14">
      <c r="A108" s="15" t="s">
        <v>4</v>
      </c>
      <c r="B108" s="13" t="s">
        <v>30</v>
      </c>
      <c r="C108" s="13" t="s">
        <v>6</v>
      </c>
      <c r="D108" s="13" t="s">
        <v>7</v>
      </c>
      <c r="F108" s="4" t="s">
        <v>8</v>
      </c>
      <c r="G108" s="4" t="s">
        <v>9</v>
      </c>
      <c r="M108" s="5" t="s">
        <v>10</v>
      </c>
      <c r="N108" s="5" t="s">
        <v>11</v>
      </c>
    </row>
    <row r="109" spans="1:14">
      <c r="A109" s="16" t="s">
        <v>14</v>
      </c>
      <c r="B109" s="2">
        <f>B3+B37+B55</f>
        <v>9701725</v>
      </c>
      <c r="C109" s="2">
        <f>C3+C37+C55</f>
        <v>9944597</v>
      </c>
      <c r="D109" s="2">
        <f>D3+D37+D55</f>
        <v>10085144</v>
      </c>
      <c r="F109" s="2">
        <f t="shared" ref="F109:G120" si="43">C109-B109</f>
        <v>242872</v>
      </c>
      <c r="G109" s="2">
        <f t="shared" si="43"/>
        <v>140547</v>
      </c>
      <c r="I109" s="8">
        <f>B109/1000000</f>
        <v>9.7017249999999997</v>
      </c>
      <c r="J109" s="8">
        <f t="shared" ref="J109:K120" si="44">C109/1000000</f>
        <v>9.9445969999999999</v>
      </c>
      <c r="K109" s="8">
        <f t="shared" si="44"/>
        <v>10.085144</v>
      </c>
      <c r="M109" s="9">
        <f>(J109-I109)/I109</f>
        <v>2.5033898610814079E-2</v>
      </c>
      <c r="N109" s="9">
        <f>(K109-J109)/J109</f>
        <v>1.4133001065804854E-2</v>
      </c>
    </row>
    <row r="110" spans="1:14">
      <c r="A110" s="16" t="s">
        <v>15</v>
      </c>
      <c r="B110" s="2">
        <f t="shared" ref="B110:D120" si="45">B4+B38+B56</f>
        <v>13106323</v>
      </c>
      <c r="C110" s="2">
        <f t="shared" si="45"/>
        <v>14083706.24</v>
      </c>
      <c r="D110" s="2">
        <f t="shared" si="45"/>
        <v>14229908.02</v>
      </c>
      <c r="F110" s="2">
        <f t="shared" si="43"/>
        <v>977383.24000000022</v>
      </c>
      <c r="G110" s="2">
        <f t="shared" si="43"/>
        <v>146201.77999999933</v>
      </c>
      <c r="I110" s="8">
        <f t="shared" ref="I110:I120" si="46">B110/1000000</f>
        <v>13.106323</v>
      </c>
      <c r="J110" s="8">
        <f t="shared" si="44"/>
        <v>14.08370624</v>
      </c>
      <c r="K110" s="8">
        <f t="shared" si="44"/>
        <v>14.22990802</v>
      </c>
      <c r="M110" s="9">
        <f t="shared" ref="M110:N121" si="47">(J110-I110)/I110</f>
        <v>7.4573413153330645E-2</v>
      </c>
      <c r="N110" s="9">
        <f t="shared" si="47"/>
        <v>1.038091660736032E-2</v>
      </c>
    </row>
    <row r="111" spans="1:14">
      <c r="A111" s="16" t="s">
        <v>16</v>
      </c>
      <c r="B111" s="2">
        <f t="shared" si="45"/>
        <v>6045691</v>
      </c>
      <c r="C111" s="2">
        <f t="shared" si="45"/>
        <v>6229745.2999999998</v>
      </c>
      <c r="D111" s="2">
        <f t="shared" si="45"/>
        <v>6452273.5</v>
      </c>
      <c r="F111" s="2">
        <f t="shared" si="43"/>
        <v>184054.29999999981</v>
      </c>
      <c r="G111" s="2">
        <f t="shared" si="43"/>
        <v>222528.20000000019</v>
      </c>
      <c r="I111" s="8">
        <f t="shared" si="46"/>
        <v>6.0456909999999997</v>
      </c>
      <c r="J111" s="8">
        <f t="shared" si="44"/>
        <v>6.2297452999999994</v>
      </c>
      <c r="K111" s="8">
        <f t="shared" si="44"/>
        <v>6.4522735000000004</v>
      </c>
      <c r="M111" s="9">
        <f t="shared" si="47"/>
        <v>3.0443881435554626E-2</v>
      </c>
      <c r="N111" s="9">
        <f t="shared" si="47"/>
        <v>3.5720272544689922E-2</v>
      </c>
    </row>
    <row r="112" spans="1:14">
      <c r="A112" s="16" t="s">
        <v>17</v>
      </c>
      <c r="B112" s="2">
        <f t="shared" si="45"/>
        <v>17512837</v>
      </c>
      <c r="C112" s="2">
        <f t="shared" si="45"/>
        <v>21524219</v>
      </c>
      <c r="D112" s="2">
        <f t="shared" si="45"/>
        <v>22320024</v>
      </c>
      <c r="F112" s="2">
        <f t="shared" si="43"/>
        <v>4011382</v>
      </c>
      <c r="G112" s="2">
        <f t="shared" si="43"/>
        <v>795805</v>
      </c>
      <c r="I112" s="8">
        <f t="shared" si="46"/>
        <v>17.512837000000001</v>
      </c>
      <c r="J112" s="8">
        <f t="shared" si="44"/>
        <v>21.524218999999999</v>
      </c>
      <c r="K112" s="8">
        <f t="shared" si="44"/>
        <v>22.320024</v>
      </c>
      <c r="M112" s="9">
        <f t="shared" si="47"/>
        <v>0.22905380778682502</v>
      </c>
      <c r="N112" s="9">
        <f t="shared" si="47"/>
        <v>3.6972537772450721E-2</v>
      </c>
    </row>
    <row r="113" spans="1:14">
      <c r="A113" s="16" t="s">
        <v>18</v>
      </c>
      <c r="B113" s="2">
        <f t="shared" si="45"/>
        <v>38508808</v>
      </c>
      <c r="C113" s="2">
        <f t="shared" si="45"/>
        <v>40791693.5</v>
      </c>
      <c r="D113" s="2">
        <f t="shared" si="45"/>
        <v>41383456.899999999</v>
      </c>
      <c r="F113" s="2">
        <f t="shared" si="43"/>
        <v>2282885.5</v>
      </c>
      <c r="G113" s="2">
        <f t="shared" si="43"/>
        <v>591763.39999999851</v>
      </c>
      <c r="I113" s="8">
        <f t="shared" si="46"/>
        <v>38.508808000000002</v>
      </c>
      <c r="J113" s="8">
        <f t="shared" si="44"/>
        <v>40.791693500000001</v>
      </c>
      <c r="K113" s="8">
        <f t="shared" si="44"/>
        <v>41.383456899999999</v>
      </c>
      <c r="M113" s="9">
        <f t="shared" si="47"/>
        <v>5.9282164745270718E-2</v>
      </c>
      <c r="N113" s="9">
        <f t="shared" si="47"/>
        <v>1.4506958383573798E-2</v>
      </c>
    </row>
    <row r="114" spans="1:14">
      <c r="A114" s="16" t="s">
        <v>19</v>
      </c>
      <c r="B114" s="2">
        <f t="shared" si="45"/>
        <v>164272425</v>
      </c>
      <c r="C114" s="2">
        <f t="shared" si="45"/>
        <v>174641664.47933328</v>
      </c>
      <c r="D114" s="2">
        <f t="shared" si="45"/>
        <v>178403904.22266668</v>
      </c>
      <c r="F114" s="2">
        <f t="shared" si="43"/>
        <v>10369239.479333282</v>
      </c>
      <c r="G114" s="2">
        <f t="shared" si="43"/>
        <v>3762239.7433333993</v>
      </c>
      <c r="I114" s="8">
        <f t="shared" si="46"/>
        <v>164.272425</v>
      </c>
      <c r="J114" s="8">
        <f t="shared" si="44"/>
        <v>174.64166447933329</v>
      </c>
      <c r="K114" s="8">
        <f t="shared" si="44"/>
        <v>178.40390422266668</v>
      </c>
      <c r="M114" s="9">
        <f t="shared" si="47"/>
        <v>6.3122215912581117E-2</v>
      </c>
      <c r="N114" s="9">
        <f t="shared" si="47"/>
        <v>2.1542624175908555E-2</v>
      </c>
    </row>
    <row r="115" spans="1:14">
      <c r="A115" s="16" t="s">
        <v>20</v>
      </c>
      <c r="B115" s="2">
        <f t="shared" si="45"/>
        <v>10620098</v>
      </c>
      <c r="C115" s="2">
        <f t="shared" si="45"/>
        <v>11723086.440000001</v>
      </c>
      <c r="D115" s="2">
        <f t="shared" si="45"/>
        <v>12415299.92</v>
      </c>
      <c r="F115" s="2">
        <f t="shared" si="43"/>
        <v>1102988.4400000013</v>
      </c>
      <c r="G115" s="2">
        <f t="shared" si="43"/>
        <v>692213.47999999858</v>
      </c>
      <c r="I115" s="8">
        <f t="shared" si="46"/>
        <v>10.620098</v>
      </c>
      <c r="J115" s="8">
        <f t="shared" si="44"/>
        <v>11.723086440000001</v>
      </c>
      <c r="K115" s="8">
        <f t="shared" si="44"/>
        <v>12.415299920000001</v>
      </c>
      <c r="M115" s="9">
        <f t="shared" si="47"/>
        <v>0.10385859339527759</v>
      </c>
      <c r="N115" s="9">
        <f t="shared" si="47"/>
        <v>5.9047033692263676E-2</v>
      </c>
    </row>
    <row r="116" spans="1:14">
      <c r="A116" s="16" t="s">
        <v>21</v>
      </c>
      <c r="B116" s="2">
        <f t="shared" si="45"/>
        <v>10217246</v>
      </c>
      <c r="C116" s="2">
        <f t="shared" si="45"/>
        <v>9376411</v>
      </c>
      <c r="D116" s="2">
        <f t="shared" si="45"/>
        <v>9753895</v>
      </c>
      <c r="F116" s="2">
        <f t="shared" si="43"/>
        <v>-840835</v>
      </c>
      <c r="G116" s="2">
        <f t="shared" si="43"/>
        <v>377484</v>
      </c>
      <c r="I116" s="8">
        <f t="shared" si="46"/>
        <v>10.217245999999999</v>
      </c>
      <c r="J116" s="8">
        <f t="shared" si="44"/>
        <v>9.3764109999999992</v>
      </c>
      <c r="K116" s="8">
        <f t="shared" si="44"/>
        <v>9.753895</v>
      </c>
      <c r="M116" s="9">
        <f t="shared" si="47"/>
        <v>-8.2295659711041538E-2</v>
      </c>
      <c r="N116" s="9">
        <f t="shared" si="47"/>
        <v>4.0258900767041979E-2</v>
      </c>
    </row>
    <row r="117" spans="1:14">
      <c r="A117" s="16" t="s">
        <v>22</v>
      </c>
      <c r="B117" s="2">
        <f t="shared" si="45"/>
        <v>1949046</v>
      </c>
      <c r="C117" s="2">
        <f t="shared" si="45"/>
        <v>1992512</v>
      </c>
      <c r="D117" s="2">
        <f t="shared" si="45"/>
        <v>2030883</v>
      </c>
      <c r="F117" s="2">
        <f t="shared" si="43"/>
        <v>43466</v>
      </c>
      <c r="G117" s="2">
        <f t="shared" si="43"/>
        <v>38371</v>
      </c>
      <c r="I117" s="8">
        <f t="shared" si="46"/>
        <v>1.9490460000000001</v>
      </c>
      <c r="J117" s="8">
        <f t="shared" si="44"/>
        <v>1.9925120000000001</v>
      </c>
      <c r="K117" s="8">
        <f t="shared" si="44"/>
        <v>2.0308830000000002</v>
      </c>
      <c r="M117" s="9">
        <f t="shared" si="47"/>
        <v>2.2301166827258054E-2</v>
      </c>
      <c r="N117" s="9">
        <f t="shared" si="47"/>
        <v>1.9257600456107745E-2</v>
      </c>
    </row>
    <row r="118" spans="1:14">
      <c r="A118" s="16" t="s">
        <v>23</v>
      </c>
      <c r="B118" s="2">
        <f t="shared" si="45"/>
        <v>638753</v>
      </c>
      <c r="C118" s="2">
        <f t="shared" si="45"/>
        <v>672834</v>
      </c>
      <c r="D118" s="2">
        <f t="shared" si="45"/>
        <v>678295</v>
      </c>
      <c r="F118" s="2">
        <f t="shared" si="43"/>
        <v>34081</v>
      </c>
      <c r="G118" s="2">
        <f t="shared" si="43"/>
        <v>5461</v>
      </c>
      <c r="I118" s="8">
        <f t="shared" si="46"/>
        <v>0.63875300000000002</v>
      </c>
      <c r="J118" s="8">
        <f t="shared" si="44"/>
        <v>0.67283400000000004</v>
      </c>
      <c r="K118" s="8">
        <f t="shared" si="44"/>
        <v>0.67829499999999998</v>
      </c>
      <c r="M118" s="9">
        <f t="shared" si="47"/>
        <v>5.3355522400677612E-2</v>
      </c>
      <c r="N118" s="9">
        <f t="shared" si="47"/>
        <v>8.1164150444239403E-3</v>
      </c>
    </row>
    <row r="119" spans="1:14">
      <c r="A119" s="16" t="s">
        <v>24</v>
      </c>
      <c r="B119" s="2">
        <f t="shared" si="45"/>
        <v>3429403</v>
      </c>
      <c r="C119" s="2">
        <f t="shared" si="45"/>
        <v>4116392</v>
      </c>
      <c r="D119" s="2">
        <f t="shared" si="45"/>
        <v>4110262.2</v>
      </c>
      <c r="F119" s="2">
        <f t="shared" si="43"/>
        <v>686989</v>
      </c>
      <c r="G119" s="2">
        <f t="shared" si="43"/>
        <v>-6129.7999999998137</v>
      </c>
      <c r="I119" s="8">
        <f t="shared" si="46"/>
        <v>3.4294030000000002</v>
      </c>
      <c r="J119" s="8">
        <f t="shared" si="44"/>
        <v>4.1163920000000003</v>
      </c>
      <c r="K119" s="8">
        <f t="shared" si="44"/>
        <v>4.1102622000000002</v>
      </c>
      <c r="M119" s="9">
        <f t="shared" si="47"/>
        <v>0.20032320494266787</v>
      </c>
      <c r="N119" s="9">
        <f t="shared" si="47"/>
        <v>-1.489119597939184E-3</v>
      </c>
    </row>
    <row r="120" spans="1:14">
      <c r="A120" s="16" t="s">
        <v>25</v>
      </c>
      <c r="B120" s="2">
        <f t="shared" si="45"/>
        <v>8988229</v>
      </c>
      <c r="C120" s="2">
        <f t="shared" si="45"/>
        <v>10003615.5</v>
      </c>
      <c r="D120" s="2">
        <f t="shared" si="45"/>
        <v>10120761</v>
      </c>
      <c r="F120" s="2">
        <f t="shared" si="43"/>
        <v>1015386.5</v>
      </c>
      <c r="G120" s="2">
        <f t="shared" si="43"/>
        <v>117145.5</v>
      </c>
      <c r="I120" s="8">
        <f t="shared" si="46"/>
        <v>8.9882290000000005</v>
      </c>
      <c r="J120" s="8">
        <f t="shared" si="44"/>
        <v>10.0036155</v>
      </c>
      <c r="K120" s="8">
        <f t="shared" si="44"/>
        <v>10.120761</v>
      </c>
      <c r="M120" s="9">
        <f t="shared" si="47"/>
        <v>0.11296847243211092</v>
      </c>
      <c r="N120" s="9">
        <f t="shared" si="47"/>
        <v>1.1710316135201264E-2</v>
      </c>
    </row>
    <row r="121" spans="1:14">
      <c r="B121" s="11">
        <f t="shared" ref="B121:D121" si="48">SUM(B109:B120)</f>
        <v>284990584</v>
      </c>
      <c r="C121" s="11">
        <f t="shared" si="48"/>
        <v>305100476.4593333</v>
      </c>
      <c r="D121" s="11">
        <f t="shared" si="48"/>
        <v>311984106.7626667</v>
      </c>
      <c r="F121" s="11">
        <f t="shared" ref="F121:G121" si="49">SUM(F109:F120)</f>
        <v>20109892.459333282</v>
      </c>
      <c r="G121" s="11">
        <f t="shared" si="49"/>
        <v>6883630.3033333961</v>
      </c>
      <c r="I121" s="28">
        <f t="shared" ref="I121:J121" si="50">SUM(I109:I120)</f>
        <v>284.99058399999996</v>
      </c>
      <c r="J121" s="28">
        <f t="shared" si="50"/>
        <v>305.10047645933332</v>
      </c>
      <c r="K121" s="28">
        <f>SUM(K109:K120)</f>
        <v>311.98410676266673</v>
      </c>
      <c r="M121" s="29">
        <f t="shared" si="47"/>
        <v>7.0563357487394632E-2</v>
      </c>
      <c r="N121" s="29">
        <f t="shared" si="47"/>
        <v>2.2561847110884208E-2</v>
      </c>
    </row>
  </sheetData>
  <mergeCells count="9">
    <mergeCell ref="P1:R1"/>
    <mergeCell ref="M18:N18"/>
    <mergeCell ref="M35:N35"/>
    <mergeCell ref="M53:N53"/>
    <mergeCell ref="M70:N70"/>
    <mergeCell ref="M87:N87"/>
    <mergeCell ref="M107:N107"/>
    <mergeCell ref="F1:G1"/>
    <mergeCell ref="M1:N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N121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5.28515625" style="2" bestFit="1" customWidth="1"/>
    <col min="5" max="5" width="9.140625" style="1"/>
    <col min="6" max="6" width="13.28515625" style="8" bestFit="1" customWidth="1"/>
    <col min="7" max="7" width="15" style="8" bestFit="1" customWidth="1"/>
    <col min="8" max="8" width="9.140625" style="1"/>
    <col min="9" max="11" width="7" style="1" bestFit="1" customWidth="1"/>
    <col min="12" max="12" width="2.85546875" style="1" customWidth="1"/>
    <col min="13" max="16384" width="9.140625" style="1"/>
  </cols>
  <sheetData>
    <row r="1" spans="1:14">
      <c r="A1" s="1" t="s">
        <v>71</v>
      </c>
      <c r="F1" s="43" t="s">
        <v>1</v>
      </c>
      <c r="G1" s="43"/>
      <c r="M1" s="44" t="s">
        <v>2</v>
      </c>
      <c r="N1" s="44"/>
    </row>
    <row r="2" spans="1:14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  <c r="M2" s="5" t="s">
        <v>10</v>
      </c>
      <c r="N2" s="5" t="s">
        <v>11</v>
      </c>
    </row>
    <row r="3" spans="1:14" ht="15" customHeight="1">
      <c r="A3" s="38" t="s">
        <v>14</v>
      </c>
      <c r="B3" s="39">
        <v>5360636</v>
      </c>
      <c r="C3" s="39">
        <v>6095915</v>
      </c>
      <c r="D3" s="39">
        <v>6236462</v>
      </c>
      <c r="F3" s="2">
        <f>C3-B3</f>
        <v>735279</v>
      </c>
      <c r="G3" s="2">
        <f>D3-C3</f>
        <v>140547</v>
      </c>
      <c r="I3" s="8">
        <f t="shared" ref="I3:K14" si="0">B3/1000000</f>
        <v>5.3606360000000004</v>
      </c>
      <c r="J3" s="8">
        <f t="shared" si="0"/>
        <v>6.0959149999999998</v>
      </c>
      <c r="K3" s="8">
        <f t="shared" si="0"/>
        <v>6.2364620000000004</v>
      </c>
      <c r="M3" s="9">
        <f t="shared" ref="M3:N15" si="1">(J3-I3)/I3</f>
        <v>0.13716264264165656</v>
      </c>
      <c r="N3" s="9">
        <f t="shared" si="1"/>
        <v>2.305593171820812E-2</v>
      </c>
    </row>
    <row r="4" spans="1:14" ht="15" customHeight="1">
      <c r="A4" s="38" t="s">
        <v>15</v>
      </c>
      <c r="B4" s="39">
        <v>5687023</v>
      </c>
      <c r="C4" s="39">
        <v>6058446.2400000002</v>
      </c>
      <c r="D4" s="39">
        <v>6242648.0200000005</v>
      </c>
      <c r="F4" s="2">
        <f t="shared" ref="F4:G14" si="2">C4-B4</f>
        <v>371423.24000000022</v>
      </c>
      <c r="G4" s="2">
        <f t="shared" si="2"/>
        <v>184201.78000000026</v>
      </c>
      <c r="I4" s="8">
        <f t="shared" si="0"/>
        <v>5.6870229999999999</v>
      </c>
      <c r="J4" s="8">
        <f t="shared" si="0"/>
        <v>6.0584462400000003</v>
      </c>
      <c r="K4" s="8">
        <f t="shared" si="0"/>
        <v>6.2426480200000007</v>
      </c>
      <c r="M4" s="9">
        <f t="shared" si="1"/>
        <v>6.5310662538203265E-2</v>
      </c>
      <c r="N4" s="9">
        <f t="shared" si="1"/>
        <v>3.0404128831553422E-2</v>
      </c>
    </row>
    <row r="5" spans="1:14" ht="15" customHeight="1">
      <c r="A5" s="38" t="s">
        <v>16</v>
      </c>
      <c r="B5" s="39">
        <v>4845741</v>
      </c>
      <c r="C5" s="39">
        <v>5062695.3</v>
      </c>
      <c r="D5" s="39">
        <v>5245623.5</v>
      </c>
      <c r="F5" s="2">
        <f t="shared" si="2"/>
        <v>216954.29999999981</v>
      </c>
      <c r="G5" s="2">
        <f t="shared" si="2"/>
        <v>182928.20000000019</v>
      </c>
      <c r="I5" s="8">
        <f t="shared" si="0"/>
        <v>4.8457410000000003</v>
      </c>
      <c r="J5" s="8">
        <f t="shared" si="0"/>
        <v>5.0626952999999997</v>
      </c>
      <c r="K5" s="8">
        <f t="shared" si="0"/>
        <v>5.2456234999999998</v>
      </c>
      <c r="M5" s="9">
        <f t="shared" si="1"/>
        <v>4.4772161780829677E-2</v>
      </c>
      <c r="N5" s="9">
        <f t="shared" si="1"/>
        <v>3.6132571517784234E-2</v>
      </c>
    </row>
    <row r="6" spans="1:14" ht="15" customHeight="1">
      <c r="A6" s="38" t="s">
        <v>17</v>
      </c>
      <c r="B6" s="39">
        <v>14935937</v>
      </c>
      <c r="C6" s="39">
        <v>18188119</v>
      </c>
      <c r="D6" s="39">
        <v>18565124</v>
      </c>
      <c r="F6" s="2">
        <f t="shared" si="2"/>
        <v>3252182</v>
      </c>
      <c r="G6" s="2">
        <f t="shared" si="2"/>
        <v>377005</v>
      </c>
      <c r="I6" s="8">
        <f t="shared" si="0"/>
        <v>14.935936999999999</v>
      </c>
      <c r="J6" s="8">
        <f t="shared" si="0"/>
        <v>18.188119</v>
      </c>
      <c r="K6" s="8">
        <f t="shared" si="0"/>
        <v>18.565124000000001</v>
      </c>
      <c r="M6" s="9">
        <f t="shared" si="1"/>
        <v>0.21774208072784462</v>
      </c>
      <c r="N6" s="9">
        <f t="shared" si="1"/>
        <v>2.0728091783432937E-2</v>
      </c>
    </row>
    <row r="7" spans="1:14" ht="15" customHeight="1">
      <c r="A7" s="38" t="s">
        <v>18</v>
      </c>
      <c r="B7" s="39">
        <v>24757816</v>
      </c>
      <c r="C7" s="39">
        <v>25720226</v>
      </c>
      <c r="D7" s="39">
        <v>26204879</v>
      </c>
      <c r="F7" s="2">
        <f t="shared" si="2"/>
        <v>962410</v>
      </c>
      <c r="G7" s="2">
        <f t="shared" si="2"/>
        <v>484653</v>
      </c>
      <c r="I7" s="8">
        <f t="shared" si="0"/>
        <v>24.757815999999998</v>
      </c>
      <c r="J7" s="8">
        <f t="shared" si="0"/>
        <v>25.720226</v>
      </c>
      <c r="K7" s="8">
        <f t="shared" si="0"/>
        <v>26.204878999999998</v>
      </c>
      <c r="M7" s="9">
        <f t="shared" si="1"/>
        <v>3.887297651779955E-2</v>
      </c>
      <c r="N7" s="9">
        <f t="shared" si="1"/>
        <v>1.8843263663390748E-2</v>
      </c>
    </row>
    <row r="8" spans="1:14" ht="15" customHeight="1">
      <c r="A8" s="38" t="s">
        <v>19</v>
      </c>
      <c r="B8" s="39">
        <v>80852358</v>
      </c>
      <c r="C8" s="39">
        <v>82351559.795999974</v>
      </c>
      <c r="D8" s="39">
        <v>84714270.066</v>
      </c>
      <c r="F8" s="2">
        <f t="shared" si="2"/>
        <v>1499201.795999974</v>
      </c>
      <c r="G8" s="2">
        <f t="shared" si="2"/>
        <v>2362710.2700000256</v>
      </c>
      <c r="I8" s="8">
        <f t="shared" si="0"/>
        <v>80.852357999999995</v>
      </c>
      <c r="J8" s="8">
        <f t="shared" si="0"/>
        <v>82.351559795999975</v>
      </c>
      <c r="K8" s="8">
        <f t="shared" si="0"/>
        <v>84.714270065999997</v>
      </c>
      <c r="M8" s="9">
        <f t="shared" si="1"/>
        <v>1.8542462249523755E-2</v>
      </c>
      <c r="N8" s="9">
        <f t="shared" si="1"/>
        <v>2.8690534530892819E-2</v>
      </c>
    </row>
    <row r="9" spans="1:14" ht="15" customHeight="1">
      <c r="A9" s="38" t="s">
        <v>20</v>
      </c>
      <c r="B9" s="39">
        <v>7856098</v>
      </c>
      <c r="C9" s="39">
        <v>8577942.9400000013</v>
      </c>
      <c r="D9" s="39">
        <v>8696911.0199999996</v>
      </c>
      <c r="F9" s="2">
        <f t="shared" si="2"/>
        <v>721844.94000000134</v>
      </c>
      <c r="G9" s="2">
        <f t="shared" si="2"/>
        <v>118968.07999999821</v>
      </c>
      <c r="I9" s="8">
        <f t="shared" si="0"/>
        <v>7.8560980000000002</v>
      </c>
      <c r="J9" s="8">
        <f t="shared" si="0"/>
        <v>8.5779429400000016</v>
      </c>
      <c r="K9" s="8">
        <f t="shared" si="0"/>
        <v>8.6969110199999999</v>
      </c>
      <c r="M9" s="9">
        <f t="shared" si="1"/>
        <v>9.1883393002480537E-2</v>
      </c>
      <c r="N9" s="9">
        <f t="shared" si="1"/>
        <v>1.386906870704812E-2</v>
      </c>
    </row>
    <row r="10" spans="1:14" ht="15" customHeight="1">
      <c r="A10" s="38" t="s">
        <v>21</v>
      </c>
      <c r="B10" s="39">
        <v>5332926</v>
      </c>
      <c r="C10" s="39">
        <v>5470806</v>
      </c>
      <c r="D10" s="39">
        <v>5592908</v>
      </c>
      <c r="F10" s="2">
        <f t="shared" si="2"/>
        <v>137880</v>
      </c>
      <c r="G10" s="2">
        <f t="shared" si="2"/>
        <v>122102</v>
      </c>
      <c r="I10" s="8">
        <f t="shared" si="0"/>
        <v>5.3329259999999996</v>
      </c>
      <c r="J10" s="8">
        <f t="shared" si="0"/>
        <v>5.4708059999999996</v>
      </c>
      <c r="K10" s="8">
        <f t="shared" si="0"/>
        <v>5.5929080000000004</v>
      </c>
      <c r="M10" s="9">
        <f t="shared" si="1"/>
        <v>2.585447463550029E-2</v>
      </c>
      <c r="N10" s="9">
        <f t="shared" si="1"/>
        <v>2.231883199660175E-2</v>
      </c>
    </row>
    <row r="11" spans="1:14" ht="15" customHeight="1">
      <c r="A11" s="38" t="s">
        <v>22</v>
      </c>
      <c r="B11" s="39">
        <v>1467946</v>
      </c>
      <c r="C11" s="39">
        <v>1573012</v>
      </c>
      <c r="D11" s="39">
        <v>1611383</v>
      </c>
      <c r="F11" s="2">
        <f t="shared" si="2"/>
        <v>105066</v>
      </c>
      <c r="G11" s="2">
        <f t="shared" si="2"/>
        <v>38371</v>
      </c>
      <c r="I11" s="8">
        <f t="shared" si="0"/>
        <v>1.467946</v>
      </c>
      <c r="J11" s="8">
        <f t="shared" si="0"/>
        <v>1.5730120000000001</v>
      </c>
      <c r="K11" s="8">
        <f t="shared" si="0"/>
        <v>1.611383</v>
      </c>
      <c r="M11" s="9">
        <f t="shared" si="1"/>
        <v>7.1573477498491161E-2</v>
      </c>
      <c r="N11" s="9">
        <f t="shared" si="1"/>
        <v>2.4393329485089706E-2</v>
      </c>
    </row>
    <row r="12" spans="1:14" ht="15" customHeight="1">
      <c r="A12" s="38" t="s">
        <v>23</v>
      </c>
      <c r="B12" s="39">
        <v>353307</v>
      </c>
      <c r="C12" s="39">
        <v>545834</v>
      </c>
      <c r="D12" s="39">
        <v>551295</v>
      </c>
      <c r="F12" s="2">
        <f t="shared" si="2"/>
        <v>192527</v>
      </c>
      <c r="G12" s="2">
        <f t="shared" si="2"/>
        <v>5461</v>
      </c>
      <c r="I12" s="8">
        <f t="shared" si="0"/>
        <v>0.35330699999999998</v>
      </c>
      <c r="J12" s="8">
        <f t="shared" si="0"/>
        <v>0.54583400000000004</v>
      </c>
      <c r="K12" s="8">
        <f t="shared" si="0"/>
        <v>0.55129499999999998</v>
      </c>
      <c r="M12" s="9">
        <f t="shared" si="1"/>
        <v>0.54492834843351556</v>
      </c>
      <c r="N12" s="9">
        <f t="shared" si="1"/>
        <v>1.000487327649054E-2</v>
      </c>
    </row>
    <row r="13" spans="1:14" ht="15" customHeight="1">
      <c r="A13" s="38" t="s">
        <v>24</v>
      </c>
      <c r="B13" s="39">
        <v>2328065</v>
      </c>
      <c r="C13" s="39">
        <v>2782929</v>
      </c>
      <c r="D13" s="39">
        <v>2841926</v>
      </c>
      <c r="F13" s="2">
        <f t="shared" si="2"/>
        <v>454864</v>
      </c>
      <c r="G13" s="2">
        <f t="shared" si="2"/>
        <v>58997</v>
      </c>
      <c r="I13" s="8">
        <f t="shared" si="0"/>
        <v>2.3280650000000001</v>
      </c>
      <c r="J13" s="8">
        <f t="shared" si="0"/>
        <v>2.7829290000000002</v>
      </c>
      <c r="K13" s="8">
        <f t="shared" si="0"/>
        <v>2.841926</v>
      </c>
      <c r="M13" s="9">
        <f t="shared" si="1"/>
        <v>0.19538286087372997</v>
      </c>
      <c r="N13" s="9">
        <f t="shared" si="1"/>
        <v>2.119960660153376E-2</v>
      </c>
    </row>
    <row r="14" spans="1:14" ht="15" customHeight="1">
      <c r="A14" s="38" t="s">
        <v>25</v>
      </c>
      <c r="B14" s="39">
        <v>4894209</v>
      </c>
      <c r="C14" s="39">
        <v>5046000</v>
      </c>
      <c r="D14" s="39">
        <v>5225400</v>
      </c>
      <c r="F14" s="2">
        <f t="shared" si="2"/>
        <v>151791</v>
      </c>
      <c r="G14" s="2">
        <f t="shared" si="2"/>
        <v>179400</v>
      </c>
      <c r="I14" s="8">
        <f t="shared" si="0"/>
        <v>4.894209</v>
      </c>
      <c r="J14" s="8">
        <f t="shared" si="0"/>
        <v>5.0460000000000003</v>
      </c>
      <c r="K14" s="8">
        <f t="shared" si="0"/>
        <v>5.2253999999999996</v>
      </c>
      <c r="M14" s="9">
        <f t="shared" si="1"/>
        <v>3.1014409069984594E-2</v>
      </c>
      <c r="N14" s="9">
        <f t="shared" si="1"/>
        <v>3.5552913198572997E-2</v>
      </c>
    </row>
    <row r="15" spans="1:14">
      <c r="B15" s="11">
        <f t="shared" ref="B15:D15" si="3">SUM(B3:B14)</f>
        <v>158672062</v>
      </c>
      <c r="C15" s="11">
        <f t="shared" si="3"/>
        <v>167473485.27599996</v>
      </c>
      <c r="D15" s="11">
        <f t="shared" si="3"/>
        <v>171728829.60600001</v>
      </c>
      <c r="F15" s="11">
        <f t="shared" ref="F15:G15" si="4">SUM(F3:F14)</f>
        <v>8801423.2759999745</v>
      </c>
      <c r="G15" s="11">
        <f t="shared" si="4"/>
        <v>4255344.3300000243</v>
      </c>
      <c r="I15" s="28">
        <f t="shared" ref="I15:K15" si="5">SUM(I3:I14)</f>
        <v>158.67206199999998</v>
      </c>
      <c r="J15" s="28">
        <f t="shared" si="5"/>
        <v>167.47348527600002</v>
      </c>
      <c r="K15" s="28">
        <f t="shared" si="5"/>
        <v>171.72882960599998</v>
      </c>
      <c r="M15" s="29">
        <f t="shared" si="1"/>
        <v>5.5469268912633388E-2</v>
      </c>
      <c r="N15" s="29">
        <f t="shared" si="1"/>
        <v>2.5409062950992243E-2</v>
      </c>
    </row>
    <row r="18" spans="1:14">
      <c r="A18" s="1" t="s">
        <v>26</v>
      </c>
      <c r="M18" s="44" t="s">
        <v>2</v>
      </c>
      <c r="N18" s="44"/>
    </row>
    <row r="19" spans="1:14">
      <c r="A19" s="15" t="s">
        <v>4</v>
      </c>
      <c r="B19" s="13" t="s">
        <v>30</v>
      </c>
      <c r="C19" s="13" t="s">
        <v>6</v>
      </c>
      <c r="D19" s="13" t="s">
        <v>7</v>
      </c>
      <c r="F19" s="4" t="s">
        <v>8</v>
      </c>
      <c r="G19" s="4" t="s">
        <v>9</v>
      </c>
      <c r="M19" s="5" t="s">
        <v>10</v>
      </c>
      <c r="N19" s="5" t="s">
        <v>11</v>
      </c>
    </row>
    <row r="20" spans="1:14">
      <c r="A20" s="38" t="s">
        <v>14</v>
      </c>
      <c r="B20" s="39">
        <v>3152447</v>
      </c>
      <c r="C20" s="39">
        <v>4137907.102</v>
      </c>
      <c r="D20" s="39">
        <v>4383609.1398</v>
      </c>
      <c r="F20" s="2">
        <f t="shared" ref="F20:G31" si="6">C20-B20</f>
        <v>985460.10199999996</v>
      </c>
      <c r="G20" s="2">
        <f t="shared" si="6"/>
        <v>245702.03780000005</v>
      </c>
      <c r="I20" s="8">
        <f t="shared" ref="I20:K31" si="7">B20/1000000</f>
        <v>3.152447</v>
      </c>
      <c r="J20" s="8">
        <f t="shared" si="7"/>
        <v>4.1379071019999998</v>
      </c>
      <c r="K20" s="8">
        <f t="shared" si="7"/>
        <v>4.3836091397999999</v>
      </c>
      <c r="M20" s="9">
        <f t="shared" ref="M20:N32" si="8">(J20-I20)/I20</f>
        <v>0.31260163993240797</v>
      </c>
      <c r="N20" s="9">
        <f t="shared" si="8"/>
        <v>5.9378335893825032E-2</v>
      </c>
    </row>
    <row r="21" spans="1:14">
      <c r="A21" s="38" t="s">
        <v>15</v>
      </c>
      <c r="B21" s="39">
        <v>3350120</v>
      </c>
      <c r="C21" s="39">
        <v>4124012.907712</v>
      </c>
      <c r="D21" s="39">
        <v>4398969.3932579998</v>
      </c>
      <c r="F21" s="2">
        <f t="shared" si="6"/>
        <v>773892.90771199996</v>
      </c>
      <c r="G21" s="2">
        <f t="shared" si="6"/>
        <v>274956.48554599984</v>
      </c>
      <c r="I21" s="8">
        <f t="shared" si="7"/>
        <v>3.35012</v>
      </c>
      <c r="J21" s="8">
        <f t="shared" si="7"/>
        <v>4.1240129077120002</v>
      </c>
      <c r="K21" s="8">
        <f t="shared" si="7"/>
        <v>4.3989693932579996</v>
      </c>
      <c r="M21" s="9">
        <f t="shared" si="8"/>
        <v>0.23100453348297978</v>
      </c>
      <c r="N21" s="9">
        <f t="shared" si="8"/>
        <v>6.6672072008267566E-2</v>
      </c>
    </row>
    <row r="22" spans="1:14">
      <c r="A22" s="38" t="s">
        <v>16</v>
      </c>
      <c r="B22" s="39">
        <v>2855753</v>
      </c>
      <c r="C22" s="39">
        <v>3436783.836306667</v>
      </c>
      <c r="D22" s="39">
        <v>3687383.0581500004</v>
      </c>
      <c r="F22" s="2">
        <f t="shared" si="6"/>
        <v>581030.83630666696</v>
      </c>
      <c r="G22" s="2">
        <f t="shared" si="6"/>
        <v>250599.22184333345</v>
      </c>
      <c r="I22" s="8">
        <f t="shared" si="7"/>
        <v>2.855753</v>
      </c>
      <c r="J22" s="8">
        <f t="shared" si="7"/>
        <v>3.4367838363066672</v>
      </c>
      <c r="K22" s="8">
        <f t="shared" si="7"/>
        <v>3.6873830581500004</v>
      </c>
      <c r="M22" s="9">
        <f t="shared" si="8"/>
        <v>0.20345976571036331</v>
      </c>
      <c r="N22" s="9">
        <f t="shared" si="8"/>
        <v>7.2916783184315492E-2</v>
      </c>
    </row>
    <row r="23" spans="1:14">
      <c r="A23" s="38" t="s">
        <v>17</v>
      </c>
      <c r="B23" s="39">
        <v>8776876</v>
      </c>
      <c r="C23" s="39">
        <v>12346095.177200003</v>
      </c>
      <c r="D23" s="39">
        <v>13049425.659599999</v>
      </c>
      <c r="F23" s="2">
        <f t="shared" si="6"/>
        <v>3569219.1772000026</v>
      </c>
      <c r="G23" s="2">
        <f t="shared" si="6"/>
        <v>703330.48239999637</v>
      </c>
      <c r="I23" s="8">
        <f t="shared" si="7"/>
        <v>8.7768759999999997</v>
      </c>
      <c r="J23" s="8">
        <f t="shared" si="7"/>
        <v>12.346095177200002</v>
      </c>
      <c r="K23" s="8">
        <f t="shared" si="7"/>
        <v>13.049425659599999</v>
      </c>
      <c r="M23" s="9">
        <f t="shared" si="8"/>
        <v>0.40666168431683469</v>
      </c>
      <c r="N23" s="9">
        <f t="shared" si="8"/>
        <v>5.6967848725066002E-2</v>
      </c>
    </row>
    <row r="24" spans="1:14">
      <c r="A24" s="38" t="s">
        <v>18</v>
      </c>
      <c r="B24" s="39">
        <v>14658971</v>
      </c>
      <c r="C24" s="39">
        <v>17589083.248800006</v>
      </c>
      <c r="D24" s="39">
        <v>18552819.869099997</v>
      </c>
      <c r="F24" s="2">
        <f t="shared" si="6"/>
        <v>2930112.2488000058</v>
      </c>
      <c r="G24" s="2">
        <f t="shared" si="6"/>
        <v>963736.62029999122</v>
      </c>
      <c r="I24" s="8">
        <f t="shared" si="7"/>
        <v>14.658970999999999</v>
      </c>
      <c r="J24" s="8">
        <f t="shared" si="7"/>
        <v>17.589083248800005</v>
      </c>
      <c r="K24" s="8">
        <f t="shared" si="7"/>
        <v>18.552819869099999</v>
      </c>
      <c r="M24" s="9">
        <f t="shared" si="8"/>
        <v>0.19988526130517659</v>
      </c>
      <c r="N24" s="9">
        <f t="shared" si="8"/>
        <v>5.4791748192205718E-2</v>
      </c>
    </row>
    <row r="25" spans="1:14">
      <c r="A25" s="38" t="s">
        <v>19</v>
      </c>
      <c r="B25" s="39">
        <v>49718931</v>
      </c>
      <c r="C25" s="39">
        <v>59174362.709524818</v>
      </c>
      <c r="D25" s="39">
        <v>62949430.249391422</v>
      </c>
      <c r="F25" s="2">
        <f t="shared" si="6"/>
        <v>9455431.7095248178</v>
      </c>
      <c r="G25" s="2">
        <f t="shared" si="6"/>
        <v>3775067.5398666039</v>
      </c>
      <c r="I25" s="8">
        <f t="shared" si="7"/>
        <v>49.718930999999998</v>
      </c>
      <c r="J25" s="8">
        <f t="shared" si="7"/>
        <v>59.174362709524814</v>
      </c>
      <c r="K25" s="8">
        <f t="shared" si="7"/>
        <v>62.949430249391419</v>
      </c>
      <c r="M25" s="9">
        <f t="shared" si="8"/>
        <v>0.19017769528320747</v>
      </c>
      <c r="N25" s="9">
        <f t="shared" si="8"/>
        <v>6.3795660265876644E-2</v>
      </c>
    </row>
    <row r="26" spans="1:14">
      <c r="A26" s="38" t="s">
        <v>20</v>
      </c>
      <c r="B26" s="39">
        <v>4652675</v>
      </c>
      <c r="C26" s="39">
        <v>5858457.8010053281</v>
      </c>
      <c r="D26" s="39">
        <v>6156169.9559580004</v>
      </c>
      <c r="F26" s="2">
        <f t="shared" si="6"/>
        <v>1205782.8010053281</v>
      </c>
      <c r="G26" s="2">
        <f t="shared" si="6"/>
        <v>297712.15495267231</v>
      </c>
      <c r="I26" s="8">
        <f t="shared" si="7"/>
        <v>4.6526750000000003</v>
      </c>
      <c r="J26" s="8">
        <f t="shared" si="7"/>
        <v>5.8584578010053283</v>
      </c>
      <c r="K26" s="8">
        <f t="shared" si="7"/>
        <v>6.1561699559580001</v>
      </c>
      <c r="M26" s="9">
        <f t="shared" si="8"/>
        <v>0.25915904313224714</v>
      </c>
      <c r="N26" s="9">
        <f t="shared" si="8"/>
        <v>5.0817495843630302E-2</v>
      </c>
    </row>
    <row r="27" spans="1:14">
      <c r="A27" s="38" t="s">
        <v>21</v>
      </c>
      <c r="B27" s="39">
        <v>3137730</v>
      </c>
      <c r="C27" s="39">
        <v>3718108.44613333</v>
      </c>
      <c r="D27" s="39">
        <v>3935941.0331999999</v>
      </c>
      <c r="F27" s="2">
        <f t="shared" si="6"/>
        <v>580378.44613333</v>
      </c>
      <c r="G27" s="2">
        <f t="shared" si="6"/>
        <v>217832.58706666995</v>
      </c>
      <c r="I27" s="8">
        <f t="shared" si="7"/>
        <v>3.1377299999999999</v>
      </c>
      <c r="J27" s="8">
        <f t="shared" si="7"/>
        <v>3.7181084461333298</v>
      </c>
      <c r="K27" s="8">
        <f t="shared" si="7"/>
        <v>3.9359410331999998</v>
      </c>
      <c r="M27" s="9">
        <f t="shared" si="8"/>
        <v>0.18496761867124639</v>
      </c>
      <c r="N27" s="9">
        <f t="shared" si="8"/>
        <v>5.858693747709439E-2</v>
      </c>
    </row>
    <row r="28" spans="1:14">
      <c r="A28" s="38" t="s">
        <v>22</v>
      </c>
      <c r="B28" s="39">
        <v>862616</v>
      </c>
      <c r="C28" s="39">
        <v>1067760.5456000001</v>
      </c>
      <c r="D28" s="39">
        <v>1132641.1107000001</v>
      </c>
      <c r="F28" s="2">
        <f t="shared" si="6"/>
        <v>205144.54560000007</v>
      </c>
      <c r="G28" s="2">
        <f t="shared" si="6"/>
        <v>64880.565100000007</v>
      </c>
      <c r="I28" s="8">
        <f t="shared" si="7"/>
        <v>0.86261600000000005</v>
      </c>
      <c r="J28" s="8">
        <f t="shared" si="7"/>
        <v>1.0677605456000001</v>
      </c>
      <c r="K28" s="8">
        <f t="shared" si="7"/>
        <v>1.1326411107000001</v>
      </c>
      <c r="M28" s="9">
        <f t="shared" si="8"/>
        <v>0.23781676389030582</v>
      </c>
      <c r="N28" s="9">
        <f t="shared" si="8"/>
        <v>6.0763216404050607E-2</v>
      </c>
    </row>
    <row r="29" spans="1:14">
      <c r="A29" s="38" t="s">
        <v>23</v>
      </c>
      <c r="B29" s="39">
        <v>207617</v>
      </c>
      <c r="C29" s="39">
        <v>370512.11920000002</v>
      </c>
      <c r="D29" s="39">
        <v>387505.25550000003</v>
      </c>
      <c r="F29" s="2">
        <f t="shared" si="6"/>
        <v>162895.11920000002</v>
      </c>
      <c r="G29" s="2">
        <f t="shared" si="6"/>
        <v>16993.136300000013</v>
      </c>
      <c r="I29" s="8">
        <f t="shared" si="7"/>
        <v>0.207617</v>
      </c>
      <c r="J29" s="8">
        <f t="shared" si="7"/>
        <v>0.37051211919999999</v>
      </c>
      <c r="K29" s="8">
        <f t="shared" si="7"/>
        <v>0.38750525550000003</v>
      </c>
      <c r="M29" s="9">
        <f t="shared" si="8"/>
        <v>0.78459432127426942</v>
      </c>
      <c r="N29" s="9">
        <f t="shared" si="8"/>
        <v>4.586391488810454E-2</v>
      </c>
    </row>
    <row r="30" spans="1:14">
      <c r="A30" s="38" t="s">
        <v>24</v>
      </c>
      <c r="B30" s="39">
        <v>1368053</v>
      </c>
      <c r="C30" s="39">
        <v>1889052.2052</v>
      </c>
      <c r="D30" s="39">
        <v>1997589.7853999999</v>
      </c>
      <c r="F30" s="2">
        <f t="shared" si="6"/>
        <v>520999.20519999997</v>
      </c>
      <c r="G30" s="2">
        <f t="shared" si="6"/>
        <v>108537.58019999997</v>
      </c>
      <c r="I30" s="8">
        <f t="shared" si="7"/>
        <v>1.368053</v>
      </c>
      <c r="J30" s="8">
        <f t="shared" si="7"/>
        <v>1.8890522052000001</v>
      </c>
      <c r="K30" s="8">
        <f t="shared" si="7"/>
        <v>1.9975897854</v>
      </c>
      <c r="M30" s="9">
        <f t="shared" si="8"/>
        <v>0.38083261774214894</v>
      </c>
      <c r="N30" s="9">
        <f t="shared" si="8"/>
        <v>5.7456104125247667E-2</v>
      </c>
    </row>
    <row r="31" spans="1:14">
      <c r="A31" s="38" t="s">
        <v>25</v>
      </c>
      <c r="B31" s="39">
        <v>2876964</v>
      </c>
      <c r="C31" s="39">
        <v>3428030.5066666659</v>
      </c>
      <c r="D31" s="39">
        <v>3676541.8800000004</v>
      </c>
      <c r="F31" s="2">
        <f t="shared" si="6"/>
        <v>551066.5066666659</v>
      </c>
      <c r="G31" s="2">
        <f t="shared" si="6"/>
        <v>248511.37333333446</v>
      </c>
      <c r="I31" s="8">
        <f t="shared" si="7"/>
        <v>2.8769640000000001</v>
      </c>
      <c r="J31" s="8">
        <f t="shared" si="7"/>
        <v>3.4280305066666661</v>
      </c>
      <c r="K31" s="8">
        <f t="shared" si="7"/>
        <v>3.6765418800000003</v>
      </c>
      <c r="M31" s="9">
        <f t="shared" si="8"/>
        <v>0.19154445681859975</v>
      </c>
      <c r="N31" s="9">
        <f t="shared" si="8"/>
        <v>7.2493921174284007E-2</v>
      </c>
    </row>
    <row r="32" spans="1:14">
      <c r="B32" s="11">
        <f t="shared" ref="B32:D32" si="9">SUM(B20:B31)</f>
        <v>95618753</v>
      </c>
      <c r="C32" s="11">
        <f t="shared" si="9"/>
        <v>117140166.60534881</v>
      </c>
      <c r="D32" s="11">
        <f t="shared" si="9"/>
        <v>124308026.3900574</v>
      </c>
      <c r="F32" s="11">
        <f t="shared" ref="F32:G32" si="10">SUM(F20:F31)</f>
        <v>21521413.605348818</v>
      </c>
      <c r="G32" s="11">
        <f t="shared" si="10"/>
        <v>7167859.7847086024</v>
      </c>
      <c r="I32" s="28">
        <f t="shared" ref="I32:K32" si="11">SUM(I20:I31)</f>
        <v>95.618753000000012</v>
      </c>
      <c r="J32" s="28">
        <f t="shared" si="11"/>
        <v>117.14016660534881</v>
      </c>
      <c r="K32" s="28">
        <f t="shared" si="11"/>
        <v>124.30802639005742</v>
      </c>
      <c r="M32" s="29">
        <f t="shared" si="8"/>
        <v>0.22507523817371677</v>
      </c>
      <c r="N32" s="29">
        <f t="shared" si="8"/>
        <v>6.1190452365135317E-2</v>
      </c>
    </row>
    <row r="35" spans="1:14">
      <c r="A35" s="1" t="s">
        <v>27</v>
      </c>
      <c r="M35" s="44" t="s">
        <v>2</v>
      </c>
      <c r="N35" s="44"/>
    </row>
    <row r="36" spans="1:14">
      <c r="A36" s="15" t="s">
        <v>4</v>
      </c>
      <c r="B36" s="13" t="s">
        <v>30</v>
      </c>
      <c r="C36" s="13" t="s">
        <v>6</v>
      </c>
      <c r="D36" s="13" t="s">
        <v>7</v>
      </c>
      <c r="F36" s="4" t="s">
        <v>8</v>
      </c>
      <c r="G36" s="4" t="s">
        <v>9</v>
      </c>
      <c r="M36" s="5" t="s">
        <v>10</v>
      </c>
      <c r="N36" s="5" t="s">
        <v>11</v>
      </c>
    </row>
    <row r="37" spans="1:14">
      <c r="A37" s="38" t="s">
        <v>14</v>
      </c>
      <c r="B37" s="39">
        <v>4335089</v>
      </c>
      <c r="C37" s="39">
        <v>3848682</v>
      </c>
      <c r="D37" s="39">
        <v>3848682</v>
      </c>
      <c r="F37" s="2">
        <f t="shared" ref="F37:G48" si="12">C37-B37</f>
        <v>-486407</v>
      </c>
      <c r="G37" s="2">
        <f t="shared" si="12"/>
        <v>0</v>
      </c>
      <c r="I37" s="8">
        <f t="shared" ref="I37:K48" si="13">B37/1000000</f>
        <v>4.335089</v>
      </c>
      <c r="J37" s="8">
        <f t="shared" si="13"/>
        <v>3.8486820000000002</v>
      </c>
      <c r="K37" s="8">
        <f t="shared" si="13"/>
        <v>3.8486820000000002</v>
      </c>
      <c r="M37" s="9">
        <f t="shared" ref="M37:N49" si="14">(J37-I37)/I37</f>
        <v>-0.11220231003331184</v>
      </c>
      <c r="N37" s="9">
        <f t="shared" si="14"/>
        <v>0</v>
      </c>
    </row>
    <row r="38" spans="1:14">
      <c r="A38" s="38" t="s">
        <v>15</v>
      </c>
      <c r="B38" s="39">
        <v>7398300</v>
      </c>
      <c r="C38" s="39">
        <v>7999760</v>
      </c>
      <c r="D38" s="39">
        <v>7963760</v>
      </c>
      <c r="F38" s="2">
        <f t="shared" si="12"/>
        <v>601460</v>
      </c>
      <c r="G38" s="2">
        <f t="shared" si="12"/>
        <v>-36000</v>
      </c>
      <c r="I38" s="8">
        <f t="shared" si="13"/>
        <v>7.3982999999999999</v>
      </c>
      <c r="J38" s="8">
        <f t="shared" si="13"/>
        <v>7.9997600000000002</v>
      </c>
      <c r="K38" s="8">
        <f t="shared" si="13"/>
        <v>7.9637599999999997</v>
      </c>
      <c r="M38" s="9">
        <f t="shared" si="14"/>
        <v>8.1297054728789092E-2</v>
      </c>
      <c r="N38" s="9">
        <f t="shared" si="14"/>
        <v>-4.5001350040501809E-3</v>
      </c>
    </row>
    <row r="39" spans="1:14">
      <c r="A39" s="38" t="s">
        <v>16</v>
      </c>
      <c r="B39" s="39">
        <v>1178950</v>
      </c>
      <c r="C39" s="39">
        <v>1166550</v>
      </c>
      <c r="D39" s="39">
        <v>1206150</v>
      </c>
      <c r="F39" s="2">
        <f t="shared" si="12"/>
        <v>-12400</v>
      </c>
      <c r="G39" s="2">
        <f t="shared" si="12"/>
        <v>39600</v>
      </c>
      <c r="I39" s="8">
        <f t="shared" si="13"/>
        <v>1.1789499999999999</v>
      </c>
      <c r="J39" s="8">
        <f t="shared" si="13"/>
        <v>1.16655</v>
      </c>
      <c r="K39" s="8">
        <f t="shared" si="13"/>
        <v>1.2061500000000001</v>
      </c>
      <c r="M39" s="9">
        <f t="shared" si="14"/>
        <v>-1.0517833665549826E-2</v>
      </c>
      <c r="N39" s="9">
        <f t="shared" si="14"/>
        <v>3.3946251768034015E-2</v>
      </c>
    </row>
    <row r="40" spans="1:14">
      <c r="A40" s="38" t="s">
        <v>17</v>
      </c>
      <c r="B40" s="39">
        <v>2576900</v>
      </c>
      <c r="C40" s="39">
        <v>3333500</v>
      </c>
      <c r="D40" s="39">
        <v>3741600</v>
      </c>
      <c r="F40" s="2">
        <f t="shared" si="12"/>
        <v>756600</v>
      </c>
      <c r="G40" s="2">
        <f t="shared" si="12"/>
        <v>408100</v>
      </c>
      <c r="I40" s="8">
        <f t="shared" si="13"/>
        <v>2.5769000000000002</v>
      </c>
      <c r="J40" s="8">
        <f t="shared" si="13"/>
        <v>3.3334999999999999</v>
      </c>
      <c r="K40" s="8">
        <f t="shared" si="13"/>
        <v>3.7416</v>
      </c>
      <c r="M40" s="9">
        <f t="shared" si="14"/>
        <v>0.29360859947999524</v>
      </c>
      <c r="N40" s="9">
        <f t="shared" si="14"/>
        <v>0.12242387880605973</v>
      </c>
    </row>
    <row r="41" spans="1:14">
      <c r="A41" s="38" t="s">
        <v>18</v>
      </c>
      <c r="B41" s="39">
        <v>13306642</v>
      </c>
      <c r="C41" s="39">
        <v>14271082.5</v>
      </c>
      <c r="D41" s="39">
        <v>14269895.5</v>
      </c>
      <c r="F41" s="2">
        <f t="shared" si="12"/>
        <v>964440.5</v>
      </c>
      <c r="G41" s="2">
        <f t="shared" si="12"/>
        <v>-1187</v>
      </c>
      <c r="I41" s="8">
        <f t="shared" si="13"/>
        <v>13.306642</v>
      </c>
      <c r="J41" s="8">
        <f t="shared" si="13"/>
        <v>14.2710825</v>
      </c>
      <c r="K41" s="8">
        <f t="shared" si="13"/>
        <v>14.269895500000001</v>
      </c>
      <c r="M41" s="9">
        <f t="shared" si="14"/>
        <v>7.2478127840216955E-2</v>
      </c>
      <c r="N41" s="9">
        <f t="shared" si="14"/>
        <v>-8.3175190109077368E-5</v>
      </c>
    </row>
    <row r="42" spans="1:14">
      <c r="A42" s="38" t="s">
        <v>19</v>
      </c>
      <c r="B42" s="39">
        <v>75655861</v>
      </c>
      <c r="C42" s="39">
        <v>83171294.666666642</v>
      </c>
      <c r="D42" s="39">
        <v>84541136.733333349</v>
      </c>
      <c r="F42" s="2">
        <f t="shared" si="12"/>
        <v>7515433.6666666418</v>
      </c>
      <c r="G42" s="2">
        <f t="shared" si="12"/>
        <v>1369842.0666667074</v>
      </c>
      <c r="I42" s="8">
        <f t="shared" si="13"/>
        <v>75.655861000000002</v>
      </c>
      <c r="J42" s="8">
        <f t="shared" si="13"/>
        <v>83.17129466666664</v>
      </c>
      <c r="K42" s="8">
        <f t="shared" si="13"/>
        <v>84.541136733333346</v>
      </c>
      <c r="M42" s="9">
        <f t="shared" si="14"/>
        <v>9.9337097844496652E-2</v>
      </c>
      <c r="N42" s="9">
        <f t="shared" si="14"/>
        <v>1.6470130375591124E-2</v>
      </c>
    </row>
    <row r="43" spans="1:14">
      <c r="A43" s="38" t="s">
        <v>20</v>
      </c>
      <c r="B43" s="39">
        <v>2671700</v>
      </c>
      <c r="C43" s="39">
        <v>3018723.5</v>
      </c>
      <c r="D43" s="39">
        <v>3049168.9</v>
      </c>
      <c r="F43" s="2">
        <f t="shared" si="12"/>
        <v>347023.5</v>
      </c>
      <c r="G43" s="2">
        <f t="shared" si="12"/>
        <v>30445.399999999907</v>
      </c>
      <c r="I43" s="8">
        <f t="shared" si="13"/>
        <v>2.6717</v>
      </c>
      <c r="J43" s="8">
        <f t="shared" si="13"/>
        <v>3.0187235000000001</v>
      </c>
      <c r="K43" s="8">
        <f t="shared" si="13"/>
        <v>3.0491688999999997</v>
      </c>
      <c r="M43" s="9">
        <f t="shared" si="14"/>
        <v>0.12988864767750877</v>
      </c>
      <c r="N43" s="9">
        <f t="shared" si="14"/>
        <v>1.0085521247639813E-2</v>
      </c>
    </row>
    <row r="44" spans="1:14">
      <c r="A44" s="38" t="s">
        <v>21</v>
      </c>
      <c r="B44" s="39">
        <v>4874320</v>
      </c>
      <c r="C44" s="39">
        <v>3895605</v>
      </c>
      <c r="D44" s="39">
        <v>4150987</v>
      </c>
      <c r="F44" s="2">
        <f t="shared" si="12"/>
        <v>-978715</v>
      </c>
      <c r="G44" s="2">
        <f t="shared" si="12"/>
        <v>255382</v>
      </c>
      <c r="I44" s="8">
        <f t="shared" si="13"/>
        <v>4.87432</v>
      </c>
      <c r="J44" s="8">
        <f t="shared" si="13"/>
        <v>3.8956050000000002</v>
      </c>
      <c r="K44" s="8">
        <f t="shared" si="13"/>
        <v>4.1509869999999998</v>
      </c>
      <c r="M44" s="9">
        <f t="shared" si="14"/>
        <v>-0.20079005892103921</v>
      </c>
      <c r="N44" s="9">
        <f t="shared" si="14"/>
        <v>6.5556441168958229E-2</v>
      </c>
    </row>
    <row r="45" spans="1:14">
      <c r="A45" s="38" t="s">
        <v>22</v>
      </c>
      <c r="B45" s="39">
        <v>481100</v>
      </c>
      <c r="C45" s="39">
        <v>419500</v>
      </c>
      <c r="D45" s="39">
        <v>419500</v>
      </c>
      <c r="F45" s="2">
        <f t="shared" si="12"/>
        <v>-61600</v>
      </c>
      <c r="G45" s="2">
        <f t="shared" si="12"/>
        <v>0</v>
      </c>
      <c r="I45" s="8">
        <f t="shared" si="13"/>
        <v>0.48110000000000003</v>
      </c>
      <c r="J45" s="8">
        <f t="shared" si="13"/>
        <v>0.41949999999999998</v>
      </c>
      <c r="K45" s="8">
        <f t="shared" si="13"/>
        <v>0.41949999999999998</v>
      </c>
      <c r="M45" s="9">
        <f t="shared" si="14"/>
        <v>-0.12803990854292255</v>
      </c>
      <c r="N45" s="9">
        <f t="shared" si="14"/>
        <v>0</v>
      </c>
    </row>
    <row r="46" spans="1:14">
      <c r="A46" s="38" t="s">
        <v>23</v>
      </c>
      <c r="B46" s="39">
        <v>285446</v>
      </c>
      <c r="C46" s="39">
        <v>127000</v>
      </c>
      <c r="D46" s="39">
        <v>127000</v>
      </c>
      <c r="F46" s="2">
        <f t="shared" si="12"/>
        <v>-158446</v>
      </c>
      <c r="G46" s="2">
        <f t="shared" si="12"/>
        <v>0</v>
      </c>
      <c r="I46" s="8">
        <f t="shared" si="13"/>
        <v>0.28544599999999998</v>
      </c>
      <c r="J46" s="8">
        <f t="shared" si="13"/>
        <v>0.127</v>
      </c>
      <c r="K46" s="8">
        <f t="shared" si="13"/>
        <v>0.127</v>
      </c>
      <c r="M46" s="9">
        <f t="shared" si="14"/>
        <v>-0.55508222220665204</v>
      </c>
      <c r="N46" s="9">
        <f t="shared" si="14"/>
        <v>0</v>
      </c>
    </row>
    <row r="47" spans="1:14">
      <c r="A47" s="38" t="s">
        <v>24</v>
      </c>
      <c r="B47" s="39">
        <v>1101338</v>
      </c>
      <c r="C47" s="39">
        <v>1333463</v>
      </c>
      <c r="D47" s="39">
        <v>1268336.2000000002</v>
      </c>
      <c r="F47" s="2">
        <f t="shared" si="12"/>
        <v>232125</v>
      </c>
      <c r="G47" s="2">
        <f t="shared" si="12"/>
        <v>-65126.799999999814</v>
      </c>
      <c r="I47" s="8">
        <f t="shared" si="13"/>
        <v>1.1013379999999999</v>
      </c>
      <c r="J47" s="8">
        <f t="shared" si="13"/>
        <v>1.3334630000000001</v>
      </c>
      <c r="K47" s="8">
        <f t="shared" si="13"/>
        <v>1.2683362000000002</v>
      </c>
      <c r="M47" s="9">
        <f t="shared" si="14"/>
        <v>0.2107663587381895</v>
      </c>
      <c r="N47" s="9">
        <f t="shared" si="14"/>
        <v>-4.8840350275935529E-2</v>
      </c>
    </row>
    <row r="48" spans="1:14">
      <c r="A48" s="38" t="s">
        <v>25</v>
      </c>
      <c r="B48" s="39">
        <v>4091580</v>
      </c>
      <c r="C48" s="39">
        <v>4957507.5</v>
      </c>
      <c r="D48" s="39">
        <v>4920350</v>
      </c>
      <c r="F48" s="2">
        <f t="shared" si="12"/>
        <v>865927.5</v>
      </c>
      <c r="G48" s="2">
        <f t="shared" si="12"/>
        <v>-37157.5</v>
      </c>
      <c r="I48" s="8">
        <f t="shared" si="13"/>
        <v>4.0915800000000004</v>
      </c>
      <c r="J48" s="8">
        <f t="shared" si="13"/>
        <v>4.9575075000000002</v>
      </c>
      <c r="K48" s="8">
        <f t="shared" si="13"/>
        <v>4.92035</v>
      </c>
      <c r="M48" s="9">
        <f t="shared" si="14"/>
        <v>0.21163645828750743</v>
      </c>
      <c r="N48" s="9">
        <f t="shared" si="14"/>
        <v>-7.495197939690495E-3</v>
      </c>
    </row>
    <row r="49" spans="1:14">
      <c r="B49" s="11">
        <f t="shared" ref="B49:D49" si="15">SUM(B37:B48)</f>
        <v>117957226</v>
      </c>
      <c r="C49" s="11">
        <f t="shared" si="15"/>
        <v>127542668.16666664</v>
      </c>
      <c r="D49" s="11">
        <f t="shared" si="15"/>
        <v>129506566.33333336</v>
      </c>
      <c r="F49" s="11">
        <f t="shared" ref="F49:G49" si="16">SUM(F37:F48)</f>
        <v>9585442.1666666418</v>
      </c>
      <c r="G49" s="11">
        <f t="shared" si="16"/>
        <v>1963898.1666667075</v>
      </c>
      <c r="I49" s="28">
        <f t="shared" ref="I49:K49" si="17">SUM(I37:I48)</f>
        <v>117.95722599999999</v>
      </c>
      <c r="J49" s="28">
        <f t="shared" si="17"/>
        <v>127.54266816666664</v>
      </c>
      <c r="K49" s="28">
        <f t="shared" si="17"/>
        <v>129.50656633333335</v>
      </c>
      <c r="M49" s="29">
        <f t="shared" si="14"/>
        <v>8.1262017527155589E-2</v>
      </c>
      <c r="N49" s="29">
        <f t="shared" si="14"/>
        <v>1.5397969909962847E-2</v>
      </c>
    </row>
    <row r="53" spans="1:14">
      <c r="A53" s="1" t="s">
        <v>28</v>
      </c>
      <c r="M53" s="44" t="s">
        <v>2</v>
      </c>
      <c r="N53" s="44"/>
    </row>
    <row r="54" spans="1:14">
      <c r="A54" s="15" t="s">
        <v>4</v>
      </c>
      <c r="B54" s="13" t="s">
        <v>30</v>
      </c>
      <c r="C54" s="13" t="s">
        <v>6</v>
      </c>
      <c r="D54" s="13" t="s">
        <v>7</v>
      </c>
      <c r="F54" s="4" t="s">
        <v>8</v>
      </c>
      <c r="G54" s="4" t="s">
        <v>9</v>
      </c>
      <c r="M54" s="5" t="s">
        <v>10</v>
      </c>
      <c r="N54" s="5" t="s">
        <v>11</v>
      </c>
    </row>
    <row r="55" spans="1:14">
      <c r="A55" s="38" t="s">
        <v>14</v>
      </c>
      <c r="B55" s="39">
        <v>6000</v>
      </c>
      <c r="C55" s="39">
        <v>0</v>
      </c>
      <c r="D55" s="39">
        <v>0</v>
      </c>
      <c r="E55" s="2"/>
      <c r="F55" s="2">
        <f t="shared" ref="F55:G66" si="18">C55-B55</f>
        <v>-6000</v>
      </c>
      <c r="G55" s="2">
        <f t="shared" si="18"/>
        <v>0</v>
      </c>
      <c r="I55" s="8">
        <f>B55/1000000</f>
        <v>6.0000000000000001E-3</v>
      </c>
      <c r="J55" s="8">
        <f t="shared" ref="J55:K66" si="19">C55/1000000</f>
        <v>0</v>
      </c>
      <c r="K55" s="8">
        <f t="shared" si="19"/>
        <v>0</v>
      </c>
      <c r="M55" s="9"/>
      <c r="N55" s="9"/>
    </row>
    <row r="56" spans="1:14">
      <c r="A56" s="38" t="s">
        <v>15</v>
      </c>
      <c r="B56" s="39">
        <v>21000</v>
      </c>
      <c r="C56" s="39">
        <v>25500</v>
      </c>
      <c r="D56" s="39">
        <v>23500</v>
      </c>
      <c r="E56" s="2"/>
      <c r="F56" s="2">
        <f t="shared" si="18"/>
        <v>4500</v>
      </c>
      <c r="G56" s="2">
        <f t="shared" si="18"/>
        <v>-2000</v>
      </c>
      <c r="I56" s="8">
        <f t="shared" ref="I56:I66" si="20">B56/1000000</f>
        <v>2.1000000000000001E-2</v>
      </c>
      <c r="J56" s="8">
        <f t="shared" si="19"/>
        <v>2.5499999999999998E-2</v>
      </c>
      <c r="K56" s="8">
        <f t="shared" si="19"/>
        <v>2.35E-2</v>
      </c>
      <c r="M56" s="9">
        <f t="shared" ref="M56:N67" si="21">(J56-I56)/I56</f>
        <v>0.21428571428571414</v>
      </c>
      <c r="N56" s="9">
        <f t="shared" si="21"/>
        <v>-7.8431372549019551E-2</v>
      </c>
    </row>
    <row r="57" spans="1:14">
      <c r="A57" s="38" t="s">
        <v>16</v>
      </c>
      <c r="B57" s="39">
        <v>21000</v>
      </c>
      <c r="C57" s="39">
        <v>500</v>
      </c>
      <c r="D57" s="39">
        <v>500</v>
      </c>
      <c r="E57" s="2"/>
      <c r="F57" s="2">
        <f t="shared" si="18"/>
        <v>-20500</v>
      </c>
      <c r="G57" s="2">
        <f t="shared" si="18"/>
        <v>0</v>
      </c>
      <c r="I57" s="8">
        <f t="shared" si="20"/>
        <v>2.1000000000000001E-2</v>
      </c>
      <c r="J57" s="8">
        <f t="shared" si="19"/>
        <v>5.0000000000000001E-4</v>
      </c>
      <c r="K57" s="8">
        <f t="shared" si="19"/>
        <v>5.0000000000000001E-4</v>
      </c>
      <c r="M57" s="9">
        <f t="shared" si="21"/>
        <v>-0.97619047619047616</v>
      </c>
      <c r="N57" s="9">
        <f t="shared" si="21"/>
        <v>0</v>
      </c>
    </row>
    <row r="58" spans="1:14">
      <c r="A58" s="38" t="s">
        <v>17</v>
      </c>
      <c r="B58" s="39">
        <v>0</v>
      </c>
      <c r="C58" s="39">
        <v>0</v>
      </c>
      <c r="D58" s="39">
        <v>0</v>
      </c>
      <c r="E58" s="2"/>
      <c r="F58" s="2">
        <f t="shared" si="18"/>
        <v>0</v>
      </c>
      <c r="G58" s="2">
        <f t="shared" si="18"/>
        <v>0</v>
      </c>
      <c r="I58" s="8">
        <f t="shared" si="20"/>
        <v>0</v>
      </c>
      <c r="J58" s="8">
        <f t="shared" si="19"/>
        <v>0</v>
      </c>
      <c r="K58" s="8">
        <f t="shared" si="19"/>
        <v>0</v>
      </c>
      <c r="M58" s="9"/>
      <c r="N58" s="9"/>
    </row>
    <row r="59" spans="1:14">
      <c r="A59" s="38" t="s">
        <v>18</v>
      </c>
      <c r="B59" s="39">
        <v>444350</v>
      </c>
      <c r="C59" s="39">
        <v>466500</v>
      </c>
      <c r="D59" s="39">
        <v>463500</v>
      </c>
      <c r="E59" s="2"/>
      <c r="F59" s="2">
        <f t="shared" si="18"/>
        <v>22150</v>
      </c>
      <c r="G59" s="2">
        <f t="shared" si="18"/>
        <v>-3000</v>
      </c>
      <c r="I59" s="8">
        <f t="shared" si="20"/>
        <v>0.44435000000000002</v>
      </c>
      <c r="J59" s="8">
        <f t="shared" si="19"/>
        <v>0.46650000000000003</v>
      </c>
      <c r="K59" s="8">
        <f t="shared" si="19"/>
        <v>0.46350000000000002</v>
      </c>
      <c r="M59" s="9">
        <f t="shared" si="21"/>
        <v>4.984809271970294E-2</v>
      </c>
      <c r="N59" s="9">
        <f t="shared" si="21"/>
        <v>-6.4308681672025775E-3</v>
      </c>
    </row>
    <row r="60" spans="1:14">
      <c r="A60" s="38" t="s">
        <v>19</v>
      </c>
      <c r="B60" s="39">
        <v>7764206</v>
      </c>
      <c r="C60" s="39">
        <v>9514100</v>
      </c>
      <c r="D60" s="39">
        <v>9551300</v>
      </c>
      <c r="E60" s="2"/>
      <c r="F60" s="2">
        <f t="shared" si="18"/>
        <v>1749894</v>
      </c>
      <c r="G60" s="2">
        <f t="shared" si="18"/>
        <v>37200</v>
      </c>
      <c r="I60" s="8">
        <f t="shared" si="20"/>
        <v>7.7642059999999997</v>
      </c>
      <c r="J60" s="8">
        <f t="shared" si="19"/>
        <v>9.5140999999999991</v>
      </c>
      <c r="K60" s="8">
        <f t="shared" si="19"/>
        <v>9.5512999999999995</v>
      </c>
      <c r="M60" s="9">
        <f t="shared" si="21"/>
        <v>0.2253796460320604</v>
      </c>
      <c r="N60" s="9">
        <f t="shared" si="21"/>
        <v>3.9099862309625024E-3</v>
      </c>
    </row>
    <row r="61" spans="1:14">
      <c r="A61" s="38" t="s">
        <v>20</v>
      </c>
      <c r="B61" s="39">
        <v>92300</v>
      </c>
      <c r="C61" s="39">
        <v>79000</v>
      </c>
      <c r="D61" s="39">
        <v>92000</v>
      </c>
      <c r="E61" s="2"/>
      <c r="F61" s="2">
        <f t="shared" si="18"/>
        <v>-13300</v>
      </c>
      <c r="G61" s="2">
        <f t="shared" si="18"/>
        <v>13000</v>
      </c>
      <c r="I61" s="8">
        <f t="shared" si="20"/>
        <v>9.2299999999999993E-2</v>
      </c>
      <c r="J61" s="8">
        <f t="shared" si="19"/>
        <v>7.9000000000000001E-2</v>
      </c>
      <c r="K61" s="8">
        <f t="shared" si="19"/>
        <v>9.1999999999999998E-2</v>
      </c>
      <c r="M61" s="9">
        <f t="shared" si="21"/>
        <v>-0.14409534127843979</v>
      </c>
      <c r="N61" s="9">
        <f t="shared" si="21"/>
        <v>0.16455696202531642</v>
      </c>
    </row>
    <row r="62" spans="1:14">
      <c r="A62" s="38" t="s">
        <v>21</v>
      </c>
      <c r="B62" s="39">
        <v>10000</v>
      </c>
      <c r="C62" s="39">
        <v>10000</v>
      </c>
      <c r="D62" s="39">
        <v>10000</v>
      </c>
      <c r="E62" s="2"/>
      <c r="F62" s="2">
        <f t="shared" si="18"/>
        <v>0</v>
      </c>
      <c r="G62" s="2">
        <f t="shared" si="18"/>
        <v>0</v>
      </c>
      <c r="I62" s="8">
        <f t="shared" si="20"/>
        <v>0.01</v>
      </c>
      <c r="J62" s="8">
        <f t="shared" si="19"/>
        <v>0.01</v>
      </c>
      <c r="K62" s="8">
        <f t="shared" si="19"/>
        <v>0.01</v>
      </c>
      <c r="M62" s="9">
        <f t="shared" si="21"/>
        <v>0</v>
      </c>
      <c r="N62" s="9">
        <f t="shared" si="21"/>
        <v>0</v>
      </c>
    </row>
    <row r="63" spans="1:14">
      <c r="A63" s="38" t="s">
        <v>22</v>
      </c>
      <c r="B63" s="39">
        <v>0</v>
      </c>
      <c r="C63" s="39">
        <v>0</v>
      </c>
      <c r="D63" s="39">
        <v>0</v>
      </c>
      <c r="E63" s="2"/>
      <c r="F63" s="2">
        <f t="shared" si="18"/>
        <v>0</v>
      </c>
      <c r="G63" s="2">
        <f t="shared" si="18"/>
        <v>0</v>
      </c>
      <c r="I63" s="8">
        <f t="shared" si="20"/>
        <v>0</v>
      </c>
      <c r="J63" s="8">
        <f t="shared" si="19"/>
        <v>0</v>
      </c>
      <c r="K63" s="8">
        <f t="shared" si="19"/>
        <v>0</v>
      </c>
      <c r="M63" s="9"/>
      <c r="N63" s="9"/>
    </row>
    <row r="64" spans="1:14">
      <c r="A64" s="38" t="s">
        <v>23</v>
      </c>
      <c r="B64" s="39">
        <v>0</v>
      </c>
      <c r="C64" s="39">
        <v>0</v>
      </c>
      <c r="D64" s="39">
        <v>0</v>
      </c>
      <c r="E64" s="2"/>
      <c r="F64" s="2">
        <f t="shared" si="18"/>
        <v>0</v>
      </c>
      <c r="G64" s="2">
        <f t="shared" si="18"/>
        <v>0</v>
      </c>
      <c r="I64" s="8">
        <f t="shared" si="20"/>
        <v>0</v>
      </c>
      <c r="J64" s="8">
        <f t="shared" si="19"/>
        <v>0</v>
      </c>
      <c r="K64" s="8">
        <f t="shared" si="19"/>
        <v>0</v>
      </c>
      <c r="M64" s="9"/>
      <c r="N64" s="9"/>
    </row>
    <row r="65" spans="1:14">
      <c r="A65" s="38" t="s">
        <v>24</v>
      </c>
      <c r="B65" s="39">
        <v>0</v>
      </c>
      <c r="C65" s="39">
        <v>0</v>
      </c>
      <c r="D65" s="39">
        <v>0</v>
      </c>
      <c r="E65" s="2"/>
      <c r="F65" s="2">
        <f t="shared" si="18"/>
        <v>0</v>
      </c>
      <c r="G65" s="2">
        <f t="shared" si="18"/>
        <v>0</v>
      </c>
      <c r="I65" s="8">
        <f t="shared" si="20"/>
        <v>0</v>
      </c>
      <c r="J65" s="8">
        <f t="shared" si="19"/>
        <v>0</v>
      </c>
      <c r="K65" s="8">
        <f t="shared" si="19"/>
        <v>0</v>
      </c>
      <c r="M65" s="9"/>
      <c r="N65" s="9"/>
    </row>
    <row r="66" spans="1:14">
      <c r="A66" s="38" t="s">
        <v>25</v>
      </c>
      <c r="B66" s="39">
        <v>2440</v>
      </c>
      <c r="C66" s="39">
        <v>6200</v>
      </c>
      <c r="D66" s="39">
        <v>7700</v>
      </c>
      <c r="E66" s="2"/>
      <c r="F66" s="2">
        <f t="shared" si="18"/>
        <v>3760</v>
      </c>
      <c r="G66" s="2">
        <f t="shared" si="18"/>
        <v>1500</v>
      </c>
      <c r="I66" s="8">
        <f t="shared" si="20"/>
        <v>2.4399999999999999E-3</v>
      </c>
      <c r="J66" s="8">
        <f t="shared" si="19"/>
        <v>6.1999999999999998E-3</v>
      </c>
      <c r="K66" s="8">
        <f t="shared" si="19"/>
        <v>7.7000000000000002E-3</v>
      </c>
      <c r="M66" s="9">
        <f t="shared" si="21"/>
        <v>1.540983606557377</v>
      </c>
      <c r="N66" s="9">
        <f t="shared" si="21"/>
        <v>0.24193548387096783</v>
      </c>
    </row>
    <row r="67" spans="1:14">
      <c r="B67" s="11">
        <f t="shared" ref="B67:D67" si="22">SUM(B55:B66)</f>
        <v>8361296</v>
      </c>
      <c r="C67" s="11">
        <f t="shared" si="22"/>
        <v>10101800</v>
      </c>
      <c r="D67" s="11">
        <f t="shared" si="22"/>
        <v>10148500</v>
      </c>
      <c r="F67" s="11">
        <f t="shared" ref="F67:G67" si="23">SUM(F55:F66)</f>
        <v>1740504</v>
      </c>
      <c r="G67" s="11">
        <f t="shared" si="23"/>
        <v>46700</v>
      </c>
      <c r="I67" s="28">
        <f t="shared" ref="I67:K67" si="24">SUM(I55:I66)</f>
        <v>8.3612959999999994</v>
      </c>
      <c r="J67" s="28">
        <f t="shared" si="24"/>
        <v>10.101799999999999</v>
      </c>
      <c r="K67" s="28">
        <f t="shared" si="24"/>
        <v>10.1485</v>
      </c>
      <c r="M67" s="29">
        <f t="shared" si="21"/>
        <v>0.20816198828506965</v>
      </c>
      <c r="N67" s="29">
        <f t="shared" si="21"/>
        <v>4.6229384862105068E-3</v>
      </c>
    </row>
    <row r="70" spans="1:14">
      <c r="A70" s="1" t="s">
        <v>29</v>
      </c>
      <c r="M70" s="44" t="s">
        <v>2</v>
      </c>
      <c r="N70" s="44"/>
    </row>
    <row r="71" spans="1:14">
      <c r="A71" s="15" t="s">
        <v>4</v>
      </c>
      <c r="B71" s="13" t="s">
        <v>30</v>
      </c>
      <c r="C71" s="13" t="s">
        <v>6</v>
      </c>
      <c r="D71" s="13" t="s">
        <v>7</v>
      </c>
      <c r="F71" s="4" t="s">
        <v>8</v>
      </c>
      <c r="G71" s="4" t="s">
        <v>9</v>
      </c>
      <c r="M71" s="5" t="s">
        <v>10</v>
      </c>
      <c r="N71" s="5" t="s">
        <v>11</v>
      </c>
    </row>
    <row r="72" spans="1:14">
      <c r="A72" s="16" t="s">
        <v>14</v>
      </c>
      <c r="B72" s="17"/>
      <c r="C72" s="17"/>
      <c r="D72" s="17"/>
      <c r="E72" s="2"/>
      <c r="F72" s="2">
        <f t="shared" ref="F72:G83" si="25">C72-B72</f>
        <v>0</v>
      </c>
      <c r="G72" s="2">
        <f t="shared" si="25"/>
        <v>0</v>
      </c>
      <c r="I72" s="8">
        <f t="shared" ref="I72:K83" si="26">B72/1000000</f>
        <v>0</v>
      </c>
      <c r="J72" s="8">
        <f t="shared" si="26"/>
        <v>0</v>
      </c>
      <c r="K72" s="8">
        <f t="shared" si="26"/>
        <v>0</v>
      </c>
      <c r="M72" s="9"/>
      <c r="N72" s="9"/>
    </row>
    <row r="73" spans="1:14">
      <c r="A73" s="16" t="s">
        <v>15</v>
      </c>
      <c r="B73" s="17"/>
      <c r="C73" s="17"/>
      <c r="D73" s="17"/>
      <c r="E73" s="2"/>
      <c r="F73" s="2">
        <f t="shared" si="25"/>
        <v>0</v>
      </c>
      <c r="G73" s="2">
        <f t="shared" si="25"/>
        <v>0</v>
      </c>
      <c r="I73" s="8">
        <f t="shared" si="26"/>
        <v>0</v>
      </c>
      <c r="J73" s="8">
        <f t="shared" si="26"/>
        <v>0</v>
      </c>
      <c r="K73" s="8">
        <f t="shared" si="26"/>
        <v>0</v>
      </c>
      <c r="M73" s="9"/>
      <c r="N73" s="9"/>
    </row>
    <row r="74" spans="1:14">
      <c r="A74" s="16" t="s">
        <v>16</v>
      </c>
      <c r="B74" s="17"/>
      <c r="C74" s="17"/>
      <c r="D74" s="17"/>
      <c r="E74" s="2"/>
      <c r="F74" s="2">
        <f t="shared" si="25"/>
        <v>0</v>
      </c>
      <c r="G74" s="2">
        <f t="shared" si="25"/>
        <v>0</v>
      </c>
      <c r="I74" s="8">
        <f t="shared" si="26"/>
        <v>0</v>
      </c>
      <c r="J74" s="8">
        <f t="shared" si="26"/>
        <v>0</v>
      </c>
      <c r="K74" s="8">
        <f t="shared" si="26"/>
        <v>0</v>
      </c>
      <c r="M74" s="9"/>
      <c r="N74" s="9"/>
    </row>
    <row r="75" spans="1:14">
      <c r="A75" s="16" t="s">
        <v>17</v>
      </c>
      <c r="B75" s="17">
        <v>418285</v>
      </c>
      <c r="C75" s="17">
        <v>548859</v>
      </c>
      <c r="D75" s="17">
        <v>406302</v>
      </c>
      <c r="E75" s="2"/>
      <c r="F75" s="2">
        <f t="shared" si="25"/>
        <v>130574</v>
      </c>
      <c r="G75" s="2">
        <f t="shared" si="25"/>
        <v>-142557</v>
      </c>
      <c r="I75" s="8">
        <f t="shared" si="26"/>
        <v>0.41828500000000002</v>
      </c>
      <c r="J75" s="8">
        <f t="shared" si="26"/>
        <v>0.54885899999999999</v>
      </c>
      <c r="K75" s="8">
        <f t="shared" si="26"/>
        <v>0.406302</v>
      </c>
      <c r="M75" s="9">
        <f t="shared" ref="M75:N77" si="27">(J75-I75)/I75</f>
        <v>0.31216515055524335</v>
      </c>
      <c r="N75" s="9">
        <f t="shared" si="27"/>
        <v>-0.25973337414527226</v>
      </c>
    </row>
    <row r="76" spans="1:14">
      <c r="A76" s="16" t="s">
        <v>18</v>
      </c>
      <c r="B76" s="17">
        <v>923748</v>
      </c>
      <c r="C76" s="17">
        <v>188155</v>
      </c>
      <c r="D76" s="17">
        <v>107733</v>
      </c>
      <c r="E76" s="2"/>
      <c r="F76" s="2">
        <f t="shared" si="25"/>
        <v>-735593</v>
      </c>
      <c r="G76" s="2">
        <f t="shared" si="25"/>
        <v>-80422</v>
      </c>
      <c r="I76" s="8">
        <f t="shared" si="26"/>
        <v>0.92374800000000001</v>
      </c>
      <c r="J76" s="8">
        <f t="shared" si="26"/>
        <v>0.18815499999999999</v>
      </c>
      <c r="K76" s="8">
        <f t="shared" si="26"/>
        <v>0.107733</v>
      </c>
      <c r="M76" s="9">
        <f t="shared" si="27"/>
        <v>-0.79631349675452612</v>
      </c>
      <c r="N76" s="9">
        <f t="shared" si="27"/>
        <v>-0.42742419813451676</v>
      </c>
    </row>
    <row r="77" spans="1:14">
      <c r="A77" s="16" t="s">
        <v>19</v>
      </c>
      <c r="B77" s="17">
        <v>5782580</v>
      </c>
      <c r="C77" s="17">
        <v>6315926</v>
      </c>
      <c r="D77" s="17">
        <v>529357</v>
      </c>
      <c r="E77" s="2"/>
      <c r="F77" s="2">
        <f t="shared" si="25"/>
        <v>533346</v>
      </c>
      <c r="G77" s="2">
        <f t="shared" si="25"/>
        <v>-5786569</v>
      </c>
      <c r="I77" s="8">
        <f t="shared" si="26"/>
        <v>5.7825800000000003</v>
      </c>
      <c r="J77" s="8">
        <f t="shared" si="26"/>
        <v>6.3159260000000002</v>
      </c>
      <c r="K77" s="8">
        <f t="shared" si="26"/>
        <v>0.52935699999999997</v>
      </c>
      <c r="M77" s="9">
        <f t="shared" si="27"/>
        <v>9.2233224616001822E-2</v>
      </c>
      <c r="N77" s="9">
        <f t="shared" si="27"/>
        <v>-0.91618695342535683</v>
      </c>
    </row>
    <row r="78" spans="1:14">
      <c r="A78" s="16" t="s">
        <v>20</v>
      </c>
      <c r="B78" s="17"/>
      <c r="C78" s="17"/>
      <c r="D78" s="17"/>
      <c r="E78" s="2"/>
      <c r="F78" s="2">
        <f t="shared" si="25"/>
        <v>0</v>
      </c>
      <c r="G78" s="2">
        <f t="shared" si="25"/>
        <v>0</v>
      </c>
      <c r="I78" s="8">
        <f t="shared" si="26"/>
        <v>0</v>
      </c>
      <c r="J78" s="8">
        <f t="shared" si="26"/>
        <v>0</v>
      </c>
      <c r="K78" s="8">
        <f t="shared" si="26"/>
        <v>0</v>
      </c>
      <c r="M78" s="9"/>
      <c r="N78" s="9"/>
    </row>
    <row r="79" spans="1:14">
      <c r="A79" s="16" t="s">
        <v>21</v>
      </c>
      <c r="B79" s="17"/>
      <c r="C79" s="17"/>
      <c r="D79" s="17"/>
      <c r="E79" s="2"/>
      <c r="F79" s="2">
        <f t="shared" si="25"/>
        <v>0</v>
      </c>
      <c r="G79" s="2">
        <f t="shared" si="25"/>
        <v>0</v>
      </c>
      <c r="I79" s="8">
        <f t="shared" si="26"/>
        <v>0</v>
      </c>
      <c r="J79" s="8">
        <f t="shared" si="26"/>
        <v>0</v>
      </c>
      <c r="K79" s="8">
        <f t="shared" si="26"/>
        <v>0</v>
      </c>
      <c r="M79" s="9"/>
      <c r="N79" s="9"/>
    </row>
    <row r="80" spans="1:14">
      <c r="A80" s="16" t="s">
        <v>22</v>
      </c>
      <c r="B80" s="17"/>
      <c r="C80" s="17"/>
      <c r="D80" s="17"/>
      <c r="E80" s="2"/>
      <c r="F80" s="2">
        <f t="shared" si="25"/>
        <v>0</v>
      </c>
      <c r="G80" s="2">
        <f t="shared" si="25"/>
        <v>0</v>
      </c>
      <c r="I80" s="8">
        <f t="shared" si="26"/>
        <v>0</v>
      </c>
      <c r="J80" s="8">
        <f t="shared" si="26"/>
        <v>0</v>
      </c>
      <c r="K80" s="8">
        <f t="shared" si="26"/>
        <v>0</v>
      </c>
      <c r="M80" s="9"/>
      <c r="N80" s="9"/>
    </row>
    <row r="81" spans="1:14">
      <c r="A81" s="16" t="s">
        <v>23</v>
      </c>
      <c r="B81" s="17"/>
      <c r="C81" s="17"/>
      <c r="D81" s="17"/>
      <c r="E81" s="2"/>
      <c r="F81" s="2">
        <f t="shared" si="25"/>
        <v>0</v>
      </c>
      <c r="G81" s="2">
        <f t="shared" si="25"/>
        <v>0</v>
      </c>
      <c r="I81" s="8">
        <f t="shared" si="26"/>
        <v>0</v>
      </c>
      <c r="J81" s="8">
        <f t="shared" si="26"/>
        <v>0</v>
      </c>
      <c r="K81" s="8">
        <f t="shared" si="26"/>
        <v>0</v>
      </c>
      <c r="M81" s="9"/>
      <c r="N81" s="9"/>
    </row>
    <row r="82" spans="1:14">
      <c r="A82" s="16" t="s">
        <v>24</v>
      </c>
      <c r="B82" s="17"/>
      <c r="C82" s="17"/>
      <c r="D82" s="17"/>
      <c r="E82" s="2"/>
      <c r="F82" s="2">
        <f t="shared" si="25"/>
        <v>0</v>
      </c>
      <c r="G82" s="2">
        <f t="shared" si="25"/>
        <v>0</v>
      </c>
      <c r="I82" s="8">
        <f t="shared" si="26"/>
        <v>0</v>
      </c>
      <c r="J82" s="8">
        <f t="shared" si="26"/>
        <v>0</v>
      </c>
      <c r="K82" s="8">
        <f t="shared" si="26"/>
        <v>0</v>
      </c>
      <c r="M82" s="9"/>
      <c r="N82" s="9"/>
    </row>
    <row r="83" spans="1:14">
      <c r="A83" s="16" t="s">
        <v>25</v>
      </c>
      <c r="B83" s="17"/>
      <c r="C83" s="17"/>
      <c r="D83" s="17"/>
      <c r="E83" s="2"/>
      <c r="F83" s="2">
        <f t="shared" si="25"/>
        <v>0</v>
      </c>
      <c r="G83" s="2">
        <f t="shared" si="25"/>
        <v>0</v>
      </c>
      <c r="I83" s="8">
        <f t="shared" si="26"/>
        <v>0</v>
      </c>
      <c r="J83" s="8">
        <f t="shared" si="26"/>
        <v>0</v>
      </c>
      <c r="K83" s="8">
        <f t="shared" si="26"/>
        <v>0</v>
      </c>
      <c r="M83" s="9"/>
      <c r="N83" s="9"/>
    </row>
    <row r="84" spans="1:14">
      <c r="B84" s="11">
        <f t="shared" ref="B84:D84" si="28">SUM(B72:B83)</f>
        <v>7124613</v>
      </c>
      <c r="C84" s="11">
        <f t="shared" si="28"/>
        <v>7052940</v>
      </c>
      <c r="D84" s="11">
        <f t="shared" si="28"/>
        <v>1043392</v>
      </c>
      <c r="F84" s="11">
        <f t="shared" ref="F84:G84" si="29">SUM(F72:F83)</f>
        <v>-71673</v>
      </c>
      <c r="G84" s="11">
        <f t="shared" si="29"/>
        <v>-6009548</v>
      </c>
      <c r="I84" s="28">
        <f t="shared" ref="I84:K84" si="30">SUM(I72:I83)</f>
        <v>7.1246130000000001</v>
      </c>
      <c r="J84" s="28">
        <f t="shared" si="30"/>
        <v>7.0529400000000004</v>
      </c>
      <c r="K84" s="28">
        <f t="shared" si="30"/>
        <v>1.0433919999999999</v>
      </c>
      <c r="M84" s="29">
        <f t="shared" ref="M84:N84" si="31">(J84-I84)/I84</f>
        <v>-1.005991483326879E-2</v>
      </c>
      <c r="N84" s="29">
        <f t="shared" si="31"/>
        <v>-0.85206282770022146</v>
      </c>
    </row>
    <row r="87" spans="1:14">
      <c r="A87" s="1" t="s">
        <v>31</v>
      </c>
      <c r="M87" s="44" t="s">
        <v>2</v>
      </c>
      <c r="N87" s="44"/>
    </row>
    <row r="88" spans="1:14">
      <c r="A88" s="15" t="s">
        <v>4</v>
      </c>
      <c r="B88" s="13" t="s">
        <v>30</v>
      </c>
      <c r="C88" s="13" t="s">
        <v>6</v>
      </c>
      <c r="D88" s="13" t="s">
        <v>7</v>
      </c>
      <c r="F88" s="4" t="s">
        <v>8</v>
      </c>
      <c r="G88" s="4" t="s">
        <v>9</v>
      </c>
      <c r="M88" s="5" t="s">
        <v>10</v>
      </c>
      <c r="N88" s="5" t="s">
        <v>11</v>
      </c>
    </row>
    <row r="89" spans="1:14">
      <c r="A89" s="16" t="s">
        <v>14</v>
      </c>
      <c r="B89" s="2">
        <f>B3+B20+B37+B55</f>
        <v>12854172</v>
      </c>
      <c r="C89" s="2">
        <f t="shared" ref="C89:D89" si="32">C3+C20+C37+C55</f>
        <v>14082504.102</v>
      </c>
      <c r="D89" s="2">
        <f t="shared" si="32"/>
        <v>14468753.139800001</v>
      </c>
      <c r="F89" s="2">
        <f t="shared" ref="F89:G100" si="33">C89-B89</f>
        <v>1228332.102</v>
      </c>
      <c r="G89" s="2">
        <f t="shared" si="33"/>
        <v>386249.03780000098</v>
      </c>
      <c r="I89" s="8">
        <f>B89/1000000</f>
        <v>12.854172</v>
      </c>
      <c r="J89" s="8">
        <f t="shared" ref="J89:K100" si="34">C89/1000000</f>
        <v>14.082504102</v>
      </c>
      <c r="K89" s="8">
        <f t="shared" si="34"/>
        <v>14.4687531398</v>
      </c>
      <c r="M89" s="9">
        <f>(J89-I89)/I89</f>
        <v>9.5559021771297256E-2</v>
      </c>
      <c r="N89" s="9">
        <f>(K89-J89)/J89</f>
        <v>2.7427582126189162E-2</v>
      </c>
    </row>
    <row r="90" spans="1:14">
      <c r="A90" s="16" t="s">
        <v>15</v>
      </c>
      <c r="B90" s="2">
        <f t="shared" ref="B90:D100" si="35">B4+B21+B38+B56</f>
        <v>16456443</v>
      </c>
      <c r="C90" s="2">
        <f t="shared" si="35"/>
        <v>18207719.147712</v>
      </c>
      <c r="D90" s="2">
        <f t="shared" si="35"/>
        <v>18628877.413258001</v>
      </c>
      <c r="F90" s="2">
        <f t="shared" si="33"/>
        <v>1751276.1477119997</v>
      </c>
      <c r="G90" s="2">
        <f t="shared" si="33"/>
        <v>421158.26554600149</v>
      </c>
      <c r="I90" s="8">
        <f t="shared" ref="I90:I100" si="36">B90/1000000</f>
        <v>16.456443</v>
      </c>
      <c r="J90" s="8">
        <f t="shared" si="34"/>
        <v>18.207719147711998</v>
      </c>
      <c r="K90" s="8">
        <f t="shared" si="34"/>
        <v>18.628877413258</v>
      </c>
      <c r="M90" s="9">
        <f t="shared" ref="M90:N101" si="37">(J90-I90)/I90</f>
        <v>0.10641887482683822</v>
      </c>
      <c r="N90" s="9">
        <f t="shared" si="37"/>
        <v>2.3130753617699805E-2</v>
      </c>
    </row>
    <row r="91" spans="1:14">
      <c r="A91" s="16" t="s">
        <v>16</v>
      </c>
      <c r="B91" s="2">
        <f t="shared" si="35"/>
        <v>8901444</v>
      </c>
      <c r="C91" s="2">
        <f t="shared" si="35"/>
        <v>9666529.1363066658</v>
      </c>
      <c r="D91" s="2">
        <f t="shared" si="35"/>
        <v>10139656.558150001</v>
      </c>
      <c r="F91" s="2">
        <f t="shared" si="33"/>
        <v>765085.13630666584</v>
      </c>
      <c r="G91" s="2">
        <f t="shared" si="33"/>
        <v>473127.42184333503</v>
      </c>
      <c r="I91" s="8">
        <f t="shared" si="36"/>
        <v>8.9014439999999997</v>
      </c>
      <c r="J91" s="8">
        <f t="shared" si="34"/>
        <v>9.6665291363066661</v>
      </c>
      <c r="K91" s="8">
        <f t="shared" si="34"/>
        <v>10.139656558150001</v>
      </c>
      <c r="M91" s="9">
        <f t="shared" si="37"/>
        <v>8.5950676801052325E-2</v>
      </c>
      <c r="N91" s="9">
        <f t="shared" si="37"/>
        <v>4.8944912405664683E-2</v>
      </c>
    </row>
    <row r="92" spans="1:14">
      <c r="A92" s="16" t="s">
        <v>17</v>
      </c>
      <c r="B92" s="2">
        <f t="shared" si="35"/>
        <v>26289713</v>
      </c>
      <c r="C92" s="2">
        <f t="shared" si="35"/>
        <v>33867714.177200004</v>
      </c>
      <c r="D92" s="2">
        <f t="shared" si="35"/>
        <v>35356149.659599997</v>
      </c>
      <c r="F92" s="2">
        <f t="shared" si="33"/>
        <v>7578001.1772000045</v>
      </c>
      <c r="G92" s="2">
        <f t="shared" si="33"/>
        <v>1488435.4823999926</v>
      </c>
      <c r="I92" s="8">
        <f t="shared" si="36"/>
        <v>26.289712999999999</v>
      </c>
      <c r="J92" s="8">
        <f t="shared" si="34"/>
        <v>33.867714177200007</v>
      </c>
      <c r="K92" s="8">
        <f t="shared" si="34"/>
        <v>35.3561496596</v>
      </c>
      <c r="M92" s="9">
        <f t="shared" si="37"/>
        <v>0.28824967306413762</v>
      </c>
      <c r="N92" s="9">
        <f t="shared" si="37"/>
        <v>4.394850726010964E-2</v>
      </c>
    </row>
    <row r="93" spans="1:14">
      <c r="A93" s="16" t="s">
        <v>18</v>
      </c>
      <c r="B93" s="2">
        <f t="shared" si="35"/>
        <v>53167779</v>
      </c>
      <c r="C93" s="2">
        <f t="shared" si="35"/>
        <v>58046891.748800009</v>
      </c>
      <c r="D93" s="2">
        <f t="shared" si="35"/>
        <v>59491094.369099997</v>
      </c>
      <c r="F93" s="2">
        <f t="shared" si="33"/>
        <v>4879112.7488000095</v>
      </c>
      <c r="G93" s="2">
        <f t="shared" si="33"/>
        <v>1444202.6202999875</v>
      </c>
      <c r="I93" s="8">
        <f t="shared" si="36"/>
        <v>53.167779000000003</v>
      </c>
      <c r="J93" s="8">
        <f t="shared" si="34"/>
        <v>58.046891748800007</v>
      </c>
      <c r="K93" s="8">
        <f t="shared" si="34"/>
        <v>59.491094369099997</v>
      </c>
      <c r="M93" s="9">
        <f t="shared" si="37"/>
        <v>9.1768225804579953E-2</v>
      </c>
      <c r="N93" s="9">
        <f t="shared" si="37"/>
        <v>2.4879930290666177E-2</v>
      </c>
    </row>
    <row r="94" spans="1:14">
      <c r="A94" s="16" t="s">
        <v>19</v>
      </c>
      <c r="B94" s="2">
        <f t="shared" si="35"/>
        <v>213991356</v>
      </c>
      <c r="C94" s="2">
        <f t="shared" si="35"/>
        <v>234211317.17219144</v>
      </c>
      <c r="D94" s="2">
        <f t="shared" si="35"/>
        <v>241756137.04872477</v>
      </c>
      <c r="F94" s="2">
        <f t="shared" si="33"/>
        <v>20219961.172191441</v>
      </c>
      <c r="G94" s="2">
        <f t="shared" si="33"/>
        <v>7544819.8765333295</v>
      </c>
      <c r="I94" s="8">
        <f t="shared" si="36"/>
        <v>213.991356</v>
      </c>
      <c r="J94" s="8">
        <f t="shared" si="34"/>
        <v>234.21131717219143</v>
      </c>
      <c r="K94" s="8">
        <f t="shared" si="34"/>
        <v>241.75613704872478</v>
      </c>
      <c r="M94" s="9">
        <f t="shared" si="37"/>
        <v>9.4489616544097377E-2</v>
      </c>
      <c r="N94" s="9">
        <f t="shared" si="37"/>
        <v>3.2213728899301755E-2</v>
      </c>
    </row>
    <row r="95" spans="1:14">
      <c r="A95" s="16" t="s">
        <v>20</v>
      </c>
      <c r="B95" s="2">
        <f t="shared" si="35"/>
        <v>15272773</v>
      </c>
      <c r="C95" s="2">
        <f t="shared" si="35"/>
        <v>17534124.241005331</v>
      </c>
      <c r="D95" s="2">
        <f t="shared" si="35"/>
        <v>17994249.875957999</v>
      </c>
      <c r="F95" s="2">
        <f t="shared" si="33"/>
        <v>2261351.2410053313</v>
      </c>
      <c r="G95" s="2">
        <f t="shared" si="33"/>
        <v>460125.6349526681</v>
      </c>
      <c r="I95" s="8">
        <f t="shared" si="36"/>
        <v>15.272773000000001</v>
      </c>
      <c r="J95" s="8">
        <f t="shared" si="34"/>
        <v>17.53412424100533</v>
      </c>
      <c r="K95" s="8">
        <f t="shared" si="34"/>
        <v>17.994249875957998</v>
      </c>
      <c r="M95" s="9">
        <f t="shared" si="37"/>
        <v>0.14806422127830543</v>
      </c>
      <c r="N95" s="9">
        <f t="shared" si="37"/>
        <v>2.624172320375245E-2</v>
      </c>
    </row>
    <row r="96" spans="1:14">
      <c r="A96" s="16" t="s">
        <v>21</v>
      </c>
      <c r="B96" s="2">
        <f t="shared" si="35"/>
        <v>13354976</v>
      </c>
      <c r="C96" s="2">
        <f t="shared" si="35"/>
        <v>13094519.44613333</v>
      </c>
      <c r="D96" s="2">
        <f t="shared" si="35"/>
        <v>13689836.033199999</v>
      </c>
      <c r="F96" s="2">
        <f t="shared" si="33"/>
        <v>-260456.55386666954</v>
      </c>
      <c r="G96" s="2">
        <f t="shared" si="33"/>
        <v>595316.58706666902</v>
      </c>
      <c r="I96" s="8">
        <f t="shared" si="36"/>
        <v>13.354976000000001</v>
      </c>
      <c r="J96" s="8">
        <f t="shared" si="34"/>
        <v>13.094519446133331</v>
      </c>
      <c r="K96" s="8">
        <f t="shared" si="34"/>
        <v>13.689836033199999</v>
      </c>
      <c r="M96" s="9">
        <f t="shared" si="37"/>
        <v>-1.9502584944118911E-2</v>
      </c>
      <c r="N96" s="9">
        <f t="shared" si="37"/>
        <v>4.5463034326353853E-2</v>
      </c>
    </row>
    <row r="97" spans="1:14">
      <c r="A97" s="16" t="s">
        <v>22</v>
      </c>
      <c r="B97" s="2">
        <f t="shared" si="35"/>
        <v>2811662</v>
      </c>
      <c r="C97" s="2">
        <f t="shared" si="35"/>
        <v>3060272.5455999998</v>
      </c>
      <c r="D97" s="2">
        <f t="shared" si="35"/>
        <v>3163524.1107000001</v>
      </c>
      <c r="F97" s="2">
        <f t="shared" si="33"/>
        <v>248610.54559999984</v>
      </c>
      <c r="G97" s="2">
        <f t="shared" si="33"/>
        <v>103251.56510000024</v>
      </c>
      <c r="I97" s="8">
        <f t="shared" si="36"/>
        <v>2.8116620000000001</v>
      </c>
      <c r="J97" s="8">
        <f t="shared" si="34"/>
        <v>3.0602725455999997</v>
      </c>
      <c r="K97" s="8">
        <f t="shared" si="34"/>
        <v>3.1635241107000001</v>
      </c>
      <c r="M97" s="9">
        <f t="shared" si="37"/>
        <v>8.8421206247407985E-2</v>
      </c>
      <c r="N97" s="9">
        <f t="shared" si="37"/>
        <v>3.3739336468071583E-2</v>
      </c>
    </row>
    <row r="98" spans="1:14">
      <c r="A98" s="16" t="s">
        <v>23</v>
      </c>
      <c r="B98" s="2">
        <f t="shared" si="35"/>
        <v>846370</v>
      </c>
      <c r="C98" s="2">
        <f t="shared" si="35"/>
        <v>1043346.1192000001</v>
      </c>
      <c r="D98" s="2">
        <f t="shared" si="35"/>
        <v>1065800.2555</v>
      </c>
      <c r="F98" s="2">
        <f t="shared" si="33"/>
        <v>196976.11920000007</v>
      </c>
      <c r="G98" s="2">
        <f t="shared" si="33"/>
        <v>22454.136299999896</v>
      </c>
      <c r="I98" s="8">
        <f t="shared" si="36"/>
        <v>0.84636999999999996</v>
      </c>
      <c r="J98" s="8">
        <f t="shared" si="34"/>
        <v>1.0433461192</v>
      </c>
      <c r="K98" s="8">
        <f t="shared" si="34"/>
        <v>1.0658002554999999</v>
      </c>
      <c r="M98" s="9">
        <f t="shared" si="37"/>
        <v>0.23273050698866929</v>
      </c>
      <c r="N98" s="9">
        <f t="shared" si="37"/>
        <v>2.1521272650361651E-2</v>
      </c>
    </row>
    <row r="99" spans="1:14">
      <c r="A99" s="16" t="s">
        <v>24</v>
      </c>
      <c r="B99" s="2">
        <f t="shared" si="35"/>
        <v>4797456</v>
      </c>
      <c r="C99" s="2">
        <f t="shared" si="35"/>
        <v>6005444.2051999997</v>
      </c>
      <c r="D99" s="2">
        <f t="shared" si="35"/>
        <v>6107851.9853999997</v>
      </c>
      <c r="F99" s="2">
        <f t="shared" si="33"/>
        <v>1207988.2051999997</v>
      </c>
      <c r="G99" s="2">
        <f t="shared" si="33"/>
        <v>102407.78019999992</v>
      </c>
      <c r="I99" s="8">
        <f t="shared" si="36"/>
        <v>4.7974560000000004</v>
      </c>
      <c r="J99" s="8">
        <f t="shared" si="34"/>
        <v>6.0054442051999999</v>
      </c>
      <c r="K99" s="8">
        <f t="shared" si="34"/>
        <v>6.1078519854</v>
      </c>
      <c r="M99" s="9">
        <f t="shared" si="37"/>
        <v>0.25179766217762067</v>
      </c>
      <c r="N99" s="9">
        <f t="shared" si="37"/>
        <v>1.7052490490433184E-2</v>
      </c>
    </row>
    <row r="100" spans="1:14">
      <c r="A100" s="16" t="s">
        <v>25</v>
      </c>
      <c r="B100" s="2">
        <f t="shared" si="35"/>
        <v>11865193</v>
      </c>
      <c r="C100" s="2">
        <f t="shared" si="35"/>
        <v>13437738.006666666</v>
      </c>
      <c r="D100" s="2">
        <f t="shared" si="35"/>
        <v>13829991.880000001</v>
      </c>
      <c r="F100" s="2">
        <f t="shared" si="33"/>
        <v>1572545.0066666659</v>
      </c>
      <c r="G100" s="2">
        <f t="shared" si="33"/>
        <v>392253.87333333492</v>
      </c>
      <c r="I100" s="8">
        <f t="shared" si="36"/>
        <v>11.865193</v>
      </c>
      <c r="J100" s="8">
        <f t="shared" si="34"/>
        <v>13.437738006666667</v>
      </c>
      <c r="K100" s="8">
        <f t="shared" si="34"/>
        <v>13.829991880000001</v>
      </c>
      <c r="M100" s="9">
        <f t="shared" si="37"/>
        <v>0.13253429646417611</v>
      </c>
      <c r="N100" s="9">
        <f t="shared" si="37"/>
        <v>2.9190468897275092E-2</v>
      </c>
    </row>
    <row r="101" spans="1:14">
      <c r="B101" s="11">
        <f t="shared" ref="B101:D101" si="38">SUM(B89:B100)</f>
        <v>380609337</v>
      </c>
      <c r="C101" s="11">
        <f t="shared" si="38"/>
        <v>422258120.04801542</v>
      </c>
      <c r="D101" s="11">
        <f t="shared" si="38"/>
        <v>435691922.32939088</v>
      </c>
      <c r="F101" s="11">
        <f t="shared" ref="F101:G101" si="39">SUM(F89:F100)</f>
        <v>41648783.048015445</v>
      </c>
      <c r="G101" s="11">
        <f t="shared" si="39"/>
        <v>13433802.281375319</v>
      </c>
      <c r="I101" s="28">
        <f t="shared" ref="I101:J101" si="40">SUM(I89:I100)</f>
        <v>380.60933699999998</v>
      </c>
      <c r="J101" s="28">
        <f t="shared" si="40"/>
        <v>422.25812004801543</v>
      </c>
      <c r="K101" s="28">
        <f>SUM(K89:K100)</f>
        <v>435.69192232939076</v>
      </c>
      <c r="M101" s="29">
        <f t="shared" si="37"/>
        <v>0.10942659309489154</v>
      </c>
      <c r="N101" s="29">
        <f t="shared" si="37"/>
        <v>3.1814195260111901E-2</v>
      </c>
    </row>
    <row r="103" spans="1:14">
      <c r="A103" s="16"/>
      <c r="J103" s="9"/>
      <c r="K103" s="9"/>
    </row>
    <row r="107" spans="1:14">
      <c r="A107" s="1" t="s">
        <v>33</v>
      </c>
      <c r="M107" s="44" t="s">
        <v>2</v>
      </c>
      <c r="N107" s="44"/>
    </row>
    <row r="108" spans="1:14">
      <c r="A108" s="15" t="s">
        <v>4</v>
      </c>
      <c r="B108" s="13" t="s">
        <v>30</v>
      </c>
      <c r="C108" s="13" t="s">
        <v>6</v>
      </c>
      <c r="D108" s="13" t="s">
        <v>7</v>
      </c>
      <c r="F108" s="4" t="s">
        <v>8</v>
      </c>
      <c r="G108" s="4" t="s">
        <v>9</v>
      </c>
      <c r="M108" s="5" t="s">
        <v>10</v>
      </c>
      <c r="N108" s="5" t="s">
        <v>11</v>
      </c>
    </row>
    <row r="109" spans="1:14">
      <c r="A109" s="16" t="s">
        <v>14</v>
      </c>
      <c r="B109" s="2">
        <f>B3+B37+B55</f>
        <v>9701725</v>
      </c>
      <c r="C109" s="2">
        <f>C3+C37+C55</f>
        <v>9944597</v>
      </c>
      <c r="D109" s="2">
        <f>D3+D37+D55</f>
        <v>10085144</v>
      </c>
      <c r="F109" s="2">
        <f t="shared" ref="F109:G120" si="41">C109-B109</f>
        <v>242872</v>
      </c>
      <c r="G109" s="2">
        <f t="shared" si="41"/>
        <v>140547</v>
      </c>
      <c r="I109" s="8">
        <f>B109/1000000</f>
        <v>9.7017249999999997</v>
      </c>
      <c r="J109" s="8">
        <f t="shared" ref="J109:K120" si="42">C109/1000000</f>
        <v>9.9445969999999999</v>
      </c>
      <c r="K109" s="8">
        <f t="shared" si="42"/>
        <v>10.085144</v>
      </c>
      <c r="M109" s="9">
        <f>(J109-I109)/I109</f>
        <v>2.5033898610814079E-2</v>
      </c>
      <c r="N109" s="9">
        <f>(K109-J109)/J109</f>
        <v>1.4133001065804854E-2</v>
      </c>
    </row>
    <row r="110" spans="1:14">
      <c r="A110" s="16" t="s">
        <v>15</v>
      </c>
      <c r="B110" s="2">
        <f t="shared" ref="B110:D120" si="43">B4+B38+B56</f>
        <v>13106323</v>
      </c>
      <c r="C110" s="2">
        <f t="shared" si="43"/>
        <v>14083706.24</v>
      </c>
      <c r="D110" s="2">
        <f t="shared" si="43"/>
        <v>14229908.02</v>
      </c>
      <c r="F110" s="2">
        <f t="shared" si="41"/>
        <v>977383.24000000022</v>
      </c>
      <c r="G110" s="2">
        <f t="shared" si="41"/>
        <v>146201.77999999933</v>
      </c>
      <c r="I110" s="8">
        <f t="shared" ref="I110:I120" si="44">B110/1000000</f>
        <v>13.106323</v>
      </c>
      <c r="J110" s="8">
        <f t="shared" si="42"/>
        <v>14.08370624</v>
      </c>
      <c r="K110" s="8">
        <f t="shared" si="42"/>
        <v>14.22990802</v>
      </c>
      <c r="M110" s="9">
        <f t="shared" ref="M110:N121" si="45">(J110-I110)/I110</f>
        <v>7.4573413153330645E-2</v>
      </c>
      <c r="N110" s="9">
        <f t="shared" si="45"/>
        <v>1.038091660736032E-2</v>
      </c>
    </row>
    <row r="111" spans="1:14">
      <c r="A111" s="16" t="s">
        <v>16</v>
      </c>
      <c r="B111" s="2">
        <f t="shared" si="43"/>
        <v>6045691</v>
      </c>
      <c r="C111" s="2">
        <f t="shared" si="43"/>
        <v>6229745.2999999998</v>
      </c>
      <c r="D111" s="2">
        <f t="shared" si="43"/>
        <v>6452273.5</v>
      </c>
      <c r="F111" s="2">
        <f t="shared" si="41"/>
        <v>184054.29999999981</v>
      </c>
      <c r="G111" s="2">
        <f t="shared" si="41"/>
        <v>222528.20000000019</v>
      </c>
      <c r="I111" s="8">
        <f t="shared" si="44"/>
        <v>6.0456909999999997</v>
      </c>
      <c r="J111" s="8">
        <f t="shared" si="42"/>
        <v>6.2297452999999994</v>
      </c>
      <c r="K111" s="8">
        <f t="shared" si="42"/>
        <v>6.4522735000000004</v>
      </c>
      <c r="M111" s="9">
        <f t="shared" si="45"/>
        <v>3.0443881435554626E-2</v>
      </c>
      <c r="N111" s="9">
        <f t="shared" si="45"/>
        <v>3.5720272544689922E-2</v>
      </c>
    </row>
    <row r="112" spans="1:14">
      <c r="A112" s="16" t="s">
        <v>17</v>
      </c>
      <c r="B112" s="2">
        <f t="shared" si="43"/>
        <v>17512837</v>
      </c>
      <c r="C112" s="2">
        <f t="shared" si="43"/>
        <v>21521619</v>
      </c>
      <c r="D112" s="2">
        <f t="shared" si="43"/>
        <v>22306724</v>
      </c>
      <c r="F112" s="2">
        <f t="shared" si="41"/>
        <v>4008782</v>
      </c>
      <c r="G112" s="2">
        <f t="shared" si="41"/>
        <v>785105</v>
      </c>
      <c r="I112" s="8">
        <f t="shared" si="44"/>
        <v>17.512837000000001</v>
      </c>
      <c r="J112" s="8">
        <f t="shared" si="42"/>
        <v>21.521619000000001</v>
      </c>
      <c r="K112" s="8">
        <f t="shared" si="42"/>
        <v>22.306723999999999</v>
      </c>
      <c r="M112" s="9">
        <f t="shared" si="45"/>
        <v>0.22890534526187847</v>
      </c>
      <c r="N112" s="9">
        <f t="shared" si="45"/>
        <v>3.6479829886403893E-2</v>
      </c>
    </row>
    <row r="113" spans="1:14">
      <c r="A113" s="16" t="s">
        <v>18</v>
      </c>
      <c r="B113" s="2">
        <f t="shared" si="43"/>
        <v>38508808</v>
      </c>
      <c r="C113" s="2">
        <f t="shared" si="43"/>
        <v>40457808.5</v>
      </c>
      <c r="D113" s="2">
        <f t="shared" si="43"/>
        <v>40938274.5</v>
      </c>
      <c r="F113" s="2">
        <f t="shared" si="41"/>
        <v>1949000.5</v>
      </c>
      <c r="G113" s="2">
        <f t="shared" si="41"/>
        <v>480466</v>
      </c>
      <c r="I113" s="8">
        <f t="shared" si="44"/>
        <v>38.508808000000002</v>
      </c>
      <c r="J113" s="8">
        <f t="shared" si="42"/>
        <v>40.457808499999999</v>
      </c>
      <c r="K113" s="8">
        <f t="shared" si="42"/>
        <v>40.938274499999999</v>
      </c>
      <c r="M113" s="9">
        <f t="shared" si="45"/>
        <v>5.0611810679779982E-2</v>
      </c>
      <c r="N113" s="9">
        <f t="shared" si="45"/>
        <v>1.1875729749425253E-2</v>
      </c>
    </row>
    <row r="114" spans="1:14">
      <c r="A114" s="16" t="s">
        <v>19</v>
      </c>
      <c r="B114" s="2">
        <f t="shared" si="43"/>
        <v>164272425</v>
      </c>
      <c r="C114" s="2">
        <f t="shared" si="43"/>
        <v>175036954.46266663</v>
      </c>
      <c r="D114" s="2">
        <f t="shared" si="43"/>
        <v>178806706.79933333</v>
      </c>
      <c r="F114" s="2">
        <f t="shared" si="41"/>
        <v>10764529.462666631</v>
      </c>
      <c r="G114" s="2">
        <f t="shared" si="41"/>
        <v>3769752.3366667032</v>
      </c>
      <c r="I114" s="8">
        <f t="shared" si="44"/>
        <v>164.272425</v>
      </c>
      <c r="J114" s="8">
        <f t="shared" si="42"/>
        <v>175.03695446266664</v>
      </c>
      <c r="K114" s="8">
        <f t="shared" si="42"/>
        <v>178.80670679933334</v>
      </c>
      <c r="M114" s="9">
        <f t="shared" si="45"/>
        <v>6.5528523503969968E-2</v>
      </c>
      <c r="N114" s="9">
        <f t="shared" si="45"/>
        <v>2.1536894013262458E-2</v>
      </c>
    </row>
    <row r="115" spans="1:14">
      <c r="A115" s="16" t="s">
        <v>20</v>
      </c>
      <c r="B115" s="2">
        <f t="shared" si="43"/>
        <v>10620098</v>
      </c>
      <c r="C115" s="2">
        <f t="shared" si="43"/>
        <v>11675666.440000001</v>
      </c>
      <c r="D115" s="2">
        <f t="shared" si="43"/>
        <v>11838079.92</v>
      </c>
      <c r="F115" s="2">
        <f t="shared" si="41"/>
        <v>1055568.4400000013</v>
      </c>
      <c r="G115" s="2">
        <f t="shared" si="41"/>
        <v>162413.47999999858</v>
      </c>
      <c r="I115" s="8">
        <f t="shared" si="44"/>
        <v>10.620098</v>
      </c>
      <c r="J115" s="8">
        <f t="shared" si="42"/>
        <v>11.675666440000001</v>
      </c>
      <c r="K115" s="8">
        <f t="shared" si="42"/>
        <v>11.83807992</v>
      </c>
      <c r="M115" s="9">
        <f t="shared" si="45"/>
        <v>9.9393474523493092E-2</v>
      </c>
      <c r="N115" s="9">
        <f t="shared" si="45"/>
        <v>1.3910424799699884E-2</v>
      </c>
    </row>
    <row r="116" spans="1:14">
      <c r="A116" s="16" t="s">
        <v>21</v>
      </c>
      <c r="B116" s="2">
        <f t="shared" si="43"/>
        <v>10217246</v>
      </c>
      <c r="C116" s="2">
        <f t="shared" si="43"/>
        <v>9376411</v>
      </c>
      <c r="D116" s="2">
        <f t="shared" si="43"/>
        <v>9753895</v>
      </c>
      <c r="F116" s="2">
        <f t="shared" si="41"/>
        <v>-840835</v>
      </c>
      <c r="G116" s="2">
        <f t="shared" si="41"/>
        <v>377484</v>
      </c>
      <c r="I116" s="8">
        <f t="shared" si="44"/>
        <v>10.217245999999999</v>
      </c>
      <c r="J116" s="8">
        <f t="shared" si="42"/>
        <v>9.3764109999999992</v>
      </c>
      <c r="K116" s="8">
        <f t="shared" si="42"/>
        <v>9.753895</v>
      </c>
      <c r="M116" s="9">
        <f t="shared" si="45"/>
        <v>-8.2295659711041538E-2</v>
      </c>
      <c r="N116" s="9">
        <f t="shared" si="45"/>
        <v>4.0258900767041979E-2</v>
      </c>
    </row>
    <row r="117" spans="1:14">
      <c r="A117" s="16" t="s">
        <v>22</v>
      </c>
      <c r="B117" s="2">
        <f t="shared" si="43"/>
        <v>1949046</v>
      </c>
      <c r="C117" s="2">
        <f t="shared" si="43"/>
        <v>1992512</v>
      </c>
      <c r="D117" s="2">
        <f t="shared" si="43"/>
        <v>2030883</v>
      </c>
      <c r="F117" s="2">
        <f t="shared" si="41"/>
        <v>43466</v>
      </c>
      <c r="G117" s="2">
        <f t="shared" si="41"/>
        <v>38371</v>
      </c>
      <c r="I117" s="8">
        <f t="shared" si="44"/>
        <v>1.9490460000000001</v>
      </c>
      <c r="J117" s="8">
        <f t="shared" si="42"/>
        <v>1.9925120000000001</v>
      </c>
      <c r="K117" s="8">
        <f t="shared" si="42"/>
        <v>2.0308830000000002</v>
      </c>
      <c r="M117" s="9">
        <f t="shared" si="45"/>
        <v>2.2301166827258054E-2</v>
      </c>
      <c r="N117" s="9">
        <f t="shared" si="45"/>
        <v>1.9257600456107745E-2</v>
      </c>
    </row>
    <row r="118" spans="1:14">
      <c r="A118" s="16" t="s">
        <v>23</v>
      </c>
      <c r="B118" s="2">
        <f t="shared" si="43"/>
        <v>638753</v>
      </c>
      <c r="C118" s="2">
        <f t="shared" si="43"/>
        <v>672834</v>
      </c>
      <c r="D118" s="2">
        <f t="shared" si="43"/>
        <v>678295</v>
      </c>
      <c r="F118" s="2">
        <f t="shared" si="41"/>
        <v>34081</v>
      </c>
      <c r="G118" s="2">
        <f t="shared" si="41"/>
        <v>5461</v>
      </c>
      <c r="I118" s="8">
        <f t="shared" si="44"/>
        <v>0.63875300000000002</v>
      </c>
      <c r="J118" s="8">
        <f t="shared" si="42"/>
        <v>0.67283400000000004</v>
      </c>
      <c r="K118" s="8">
        <f t="shared" si="42"/>
        <v>0.67829499999999998</v>
      </c>
      <c r="M118" s="9">
        <f t="shared" si="45"/>
        <v>5.3355522400677612E-2</v>
      </c>
      <c r="N118" s="9">
        <f t="shared" si="45"/>
        <v>8.1164150444239403E-3</v>
      </c>
    </row>
    <row r="119" spans="1:14">
      <c r="A119" s="16" t="s">
        <v>24</v>
      </c>
      <c r="B119" s="2">
        <f t="shared" si="43"/>
        <v>3429403</v>
      </c>
      <c r="C119" s="2">
        <f t="shared" si="43"/>
        <v>4116392</v>
      </c>
      <c r="D119" s="2">
        <f t="shared" si="43"/>
        <v>4110262.2</v>
      </c>
      <c r="F119" s="2">
        <f t="shared" si="41"/>
        <v>686989</v>
      </c>
      <c r="G119" s="2">
        <f t="shared" si="41"/>
        <v>-6129.7999999998137</v>
      </c>
      <c r="I119" s="8">
        <f t="shared" si="44"/>
        <v>3.4294030000000002</v>
      </c>
      <c r="J119" s="8">
        <f t="shared" si="42"/>
        <v>4.1163920000000003</v>
      </c>
      <c r="K119" s="8">
        <f t="shared" si="42"/>
        <v>4.1102622000000002</v>
      </c>
      <c r="M119" s="9">
        <f t="shared" si="45"/>
        <v>0.20032320494266787</v>
      </c>
      <c r="N119" s="9">
        <f t="shared" si="45"/>
        <v>-1.489119597939184E-3</v>
      </c>
    </row>
    <row r="120" spans="1:14">
      <c r="A120" s="16" t="s">
        <v>25</v>
      </c>
      <c r="B120" s="2">
        <f t="shared" si="43"/>
        <v>8988229</v>
      </c>
      <c r="C120" s="2">
        <f t="shared" si="43"/>
        <v>10009707.5</v>
      </c>
      <c r="D120" s="2">
        <f t="shared" si="43"/>
        <v>10153450</v>
      </c>
      <c r="F120" s="2">
        <f t="shared" si="41"/>
        <v>1021478.5</v>
      </c>
      <c r="G120" s="2">
        <f t="shared" si="41"/>
        <v>143742.5</v>
      </c>
      <c r="I120" s="8">
        <f t="shared" si="44"/>
        <v>8.9882290000000005</v>
      </c>
      <c r="J120" s="8">
        <f t="shared" si="42"/>
        <v>10.009707499999999</v>
      </c>
      <c r="K120" s="8">
        <f t="shared" si="42"/>
        <v>10.153449999999999</v>
      </c>
      <c r="M120" s="9">
        <f t="shared" si="45"/>
        <v>0.11364624777584091</v>
      </c>
      <c r="N120" s="9">
        <f t="shared" si="45"/>
        <v>1.4360309729330265E-2</v>
      </c>
    </row>
    <row r="121" spans="1:14">
      <c r="B121" s="11">
        <f t="shared" ref="B121:D121" si="46">SUM(B109:B120)</f>
        <v>284990584</v>
      </c>
      <c r="C121" s="11">
        <f t="shared" si="46"/>
        <v>305117953.44266665</v>
      </c>
      <c r="D121" s="11">
        <f t="shared" si="46"/>
        <v>311383895.93933332</v>
      </c>
      <c r="F121" s="11">
        <f t="shared" ref="F121:G121" si="47">SUM(F109:F120)</f>
        <v>20127369.442666631</v>
      </c>
      <c r="G121" s="11">
        <f t="shared" si="47"/>
        <v>6265942.4966667015</v>
      </c>
      <c r="I121" s="28">
        <f t="shared" ref="I121:J121" si="48">SUM(I109:I120)</f>
        <v>284.99058399999996</v>
      </c>
      <c r="J121" s="28">
        <f t="shared" si="48"/>
        <v>305.11795344266665</v>
      </c>
      <c r="K121" s="28">
        <f>SUM(K109:K120)</f>
        <v>311.38389593933334</v>
      </c>
      <c r="M121" s="29">
        <f t="shared" si="45"/>
        <v>7.0624682262017097E-2</v>
      </c>
      <c r="N121" s="29">
        <f t="shared" si="45"/>
        <v>2.0536131767952822E-2</v>
      </c>
    </row>
  </sheetData>
  <mergeCells count="8">
    <mergeCell ref="M87:N87"/>
    <mergeCell ref="M107:N107"/>
    <mergeCell ref="F1:G1"/>
    <mergeCell ref="M1:N1"/>
    <mergeCell ref="M18:N18"/>
    <mergeCell ref="M35:N35"/>
    <mergeCell ref="M53:N53"/>
    <mergeCell ref="M70:N7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01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5.28515625" style="2" bestFit="1" customWidth="1"/>
    <col min="5" max="5" width="9.140625" style="1"/>
    <col min="6" max="6" width="13.28515625" style="8" bestFit="1" customWidth="1"/>
    <col min="7" max="7" width="15" style="8" bestFit="1" customWidth="1"/>
    <col min="8" max="8" width="9.140625" style="1"/>
    <col min="9" max="9" width="10.5703125" style="1" bestFit="1" customWidth="1"/>
    <col min="10" max="16384" width="9.140625" style="1"/>
  </cols>
  <sheetData>
    <row r="1" spans="1:11">
      <c r="A1" s="1" t="s">
        <v>72</v>
      </c>
      <c r="F1" s="43" t="s">
        <v>1</v>
      </c>
      <c r="G1" s="43"/>
    </row>
    <row r="2" spans="1:11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</row>
    <row r="3" spans="1:11" ht="15" customHeight="1">
      <c r="A3" s="16" t="s">
        <v>14</v>
      </c>
      <c r="B3" s="17">
        <v>5360636</v>
      </c>
      <c r="C3" s="17">
        <v>6095915</v>
      </c>
      <c r="D3" s="17">
        <v>6236462</v>
      </c>
      <c r="F3" s="2">
        <f>C3-B3</f>
        <v>735279</v>
      </c>
      <c r="G3" s="2">
        <f>D3-C3</f>
        <v>140547</v>
      </c>
      <c r="I3" s="8">
        <f>(B3+B20+B55)/1000000</f>
        <v>8.5190830000000002</v>
      </c>
      <c r="J3" s="8">
        <f t="shared" ref="J3:K14" si="0">(C3+C20+C55)/1000000</f>
        <v>10.233822102</v>
      </c>
      <c r="K3" s="8">
        <f t="shared" si="0"/>
        <v>10.6200711398</v>
      </c>
    </row>
    <row r="4" spans="1:11" ht="15" customHeight="1">
      <c r="A4" s="16" t="s">
        <v>15</v>
      </c>
      <c r="B4" s="17">
        <v>5687023</v>
      </c>
      <c r="C4" s="17">
        <v>6182088</v>
      </c>
      <c r="D4" s="17">
        <v>6370049</v>
      </c>
      <c r="F4" s="2">
        <f t="shared" ref="F4:G14" si="1">C4-B4</f>
        <v>495065</v>
      </c>
      <c r="G4" s="2">
        <f t="shared" si="1"/>
        <v>187961</v>
      </c>
      <c r="I4" s="8">
        <f t="shared" ref="I4:I14" si="2">(B4+B21+B56)/1000000</f>
        <v>9.0581429999999994</v>
      </c>
      <c r="J4" s="8">
        <f t="shared" si="0"/>
        <v>10.414076401066666</v>
      </c>
      <c r="K4" s="8">
        <f t="shared" si="0"/>
        <v>10.8805999421</v>
      </c>
    </row>
    <row r="5" spans="1:11" ht="15" customHeight="1">
      <c r="A5" s="16" t="s">
        <v>16</v>
      </c>
      <c r="B5" s="17">
        <v>4845741</v>
      </c>
      <c r="C5" s="17">
        <v>5062695.3</v>
      </c>
      <c r="D5" s="17">
        <v>5245623.5</v>
      </c>
      <c r="F5" s="2">
        <f t="shared" si="1"/>
        <v>216954.29999999981</v>
      </c>
      <c r="G5" s="2">
        <f t="shared" si="1"/>
        <v>182928.20000000019</v>
      </c>
      <c r="I5" s="8">
        <f t="shared" si="2"/>
        <v>7.7224940000000002</v>
      </c>
      <c r="J5" s="8">
        <f t="shared" si="0"/>
        <v>8.4999791363066652</v>
      </c>
      <c r="K5" s="8">
        <f t="shared" si="0"/>
        <v>8.9335065581500004</v>
      </c>
    </row>
    <row r="6" spans="1:11" ht="15" customHeight="1">
      <c r="A6" s="16" t="s">
        <v>17</v>
      </c>
      <c r="B6" s="17">
        <v>14935937</v>
      </c>
      <c r="C6" s="17">
        <v>18271773</v>
      </c>
      <c r="D6" s="17">
        <v>18531128</v>
      </c>
      <c r="F6" s="2">
        <f t="shared" si="1"/>
        <v>3335836</v>
      </c>
      <c r="G6" s="2">
        <f t="shared" si="1"/>
        <v>259355</v>
      </c>
      <c r="I6" s="8">
        <f t="shared" si="2"/>
        <v>23.712813000000001</v>
      </c>
      <c r="J6" s="8">
        <f t="shared" si="0"/>
        <v>30.674652512400009</v>
      </c>
      <c r="K6" s="8">
        <f t="shared" si="0"/>
        <v>31.556657871200002</v>
      </c>
    </row>
    <row r="7" spans="1:11" ht="15" customHeight="1">
      <c r="A7" s="16" t="s">
        <v>18</v>
      </c>
      <c r="B7" s="17">
        <v>24757816</v>
      </c>
      <c r="C7" s="17">
        <v>25720226</v>
      </c>
      <c r="D7" s="17">
        <v>26193380</v>
      </c>
      <c r="F7" s="2">
        <f t="shared" si="1"/>
        <v>962410</v>
      </c>
      <c r="G7" s="2">
        <f t="shared" si="1"/>
        <v>473154</v>
      </c>
      <c r="I7" s="8">
        <f t="shared" si="2"/>
        <v>39.861136999999999</v>
      </c>
      <c r="J7" s="8">
        <f t="shared" si="0"/>
        <v>43.775809248800009</v>
      </c>
      <c r="K7" s="8">
        <f t="shared" si="0"/>
        <v>45.201617222000003</v>
      </c>
    </row>
    <row r="8" spans="1:11" ht="15" customHeight="1">
      <c r="A8" s="16" t="s">
        <v>19</v>
      </c>
      <c r="B8" s="17">
        <v>80852358</v>
      </c>
      <c r="C8" s="17">
        <v>82363779.419999987</v>
      </c>
      <c r="D8" s="17">
        <v>84727140.612000003</v>
      </c>
      <c r="F8" s="2">
        <f t="shared" si="1"/>
        <v>1511421.4199999869</v>
      </c>
      <c r="G8" s="2">
        <f t="shared" si="1"/>
        <v>2363361.1920000166</v>
      </c>
      <c r="I8" s="8">
        <f t="shared" si="2"/>
        <v>138.33549500000001</v>
      </c>
      <c r="J8" s="8">
        <f t="shared" si="0"/>
        <v>151.07418144842936</v>
      </c>
      <c r="K8" s="8">
        <f t="shared" si="0"/>
        <v>157.01468455157482</v>
      </c>
    </row>
    <row r="9" spans="1:11" ht="15" customHeight="1">
      <c r="A9" s="16" t="s">
        <v>20</v>
      </c>
      <c r="B9" s="17">
        <v>7856098</v>
      </c>
      <c r="C9" s="17">
        <v>8554867</v>
      </c>
      <c r="D9" s="17">
        <v>8676450</v>
      </c>
      <c r="F9" s="2">
        <f t="shared" si="1"/>
        <v>698769</v>
      </c>
      <c r="G9" s="2">
        <f t="shared" si="1"/>
        <v>121583</v>
      </c>
      <c r="I9" s="8">
        <f t="shared" si="2"/>
        <v>12.601073</v>
      </c>
      <c r="J9" s="8">
        <f t="shared" si="0"/>
        <v>14.47666085293333</v>
      </c>
      <c r="K9" s="8">
        <f t="shared" si="0"/>
        <v>14.910237904999999</v>
      </c>
    </row>
    <row r="10" spans="1:11" ht="15" customHeight="1">
      <c r="A10" s="16" t="s">
        <v>21</v>
      </c>
      <c r="B10" s="17">
        <v>5332926</v>
      </c>
      <c r="C10" s="17">
        <v>5470806</v>
      </c>
      <c r="D10" s="17">
        <v>5592908</v>
      </c>
      <c r="F10" s="2">
        <f t="shared" si="1"/>
        <v>137880</v>
      </c>
      <c r="G10" s="2">
        <f t="shared" si="1"/>
        <v>122102</v>
      </c>
      <c r="I10" s="8">
        <f t="shared" si="2"/>
        <v>8.4806559999999998</v>
      </c>
      <c r="J10" s="8">
        <f t="shared" si="0"/>
        <v>9.1989144461333296</v>
      </c>
      <c r="K10" s="8">
        <f t="shared" si="0"/>
        <v>9.5388490332</v>
      </c>
    </row>
    <row r="11" spans="1:11" ht="15" customHeight="1">
      <c r="A11" s="16" t="s">
        <v>22</v>
      </c>
      <c r="B11" s="17">
        <v>1467946</v>
      </c>
      <c r="C11" s="17">
        <v>1573012</v>
      </c>
      <c r="D11" s="17">
        <v>1606909</v>
      </c>
      <c r="F11" s="2">
        <f t="shared" si="1"/>
        <v>105066</v>
      </c>
      <c r="G11" s="2">
        <f t="shared" si="1"/>
        <v>33897</v>
      </c>
      <c r="I11" s="8">
        <f t="shared" si="2"/>
        <v>2.330562</v>
      </c>
      <c r="J11" s="8">
        <f t="shared" si="0"/>
        <v>2.6407725456</v>
      </c>
      <c r="K11" s="8">
        <f t="shared" si="0"/>
        <v>2.7364053360999998</v>
      </c>
    </row>
    <row r="12" spans="1:11" ht="15" customHeight="1">
      <c r="A12" s="16" t="s">
        <v>23</v>
      </c>
      <c r="B12" s="17">
        <v>353307</v>
      </c>
      <c r="C12" s="17">
        <v>545834</v>
      </c>
      <c r="D12" s="17">
        <v>551295</v>
      </c>
      <c r="F12" s="2">
        <f t="shared" si="1"/>
        <v>192527</v>
      </c>
      <c r="G12" s="2">
        <f t="shared" si="1"/>
        <v>5461</v>
      </c>
      <c r="I12" s="8">
        <f t="shared" si="2"/>
        <v>0.56092399999999998</v>
      </c>
      <c r="J12" s="8">
        <f t="shared" si="0"/>
        <v>0.91634611920000009</v>
      </c>
      <c r="K12" s="8">
        <f t="shared" si="0"/>
        <v>0.93880025550000001</v>
      </c>
    </row>
    <row r="13" spans="1:11" ht="15" customHeight="1">
      <c r="A13" s="16" t="s">
        <v>24</v>
      </c>
      <c r="B13" s="17">
        <v>2328065</v>
      </c>
      <c r="C13" s="17">
        <v>2782929</v>
      </c>
      <c r="D13" s="17">
        <v>2841926</v>
      </c>
      <c r="F13" s="2">
        <f t="shared" si="1"/>
        <v>454864</v>
      </c>
      <c r="G13" s="2">
        <f t="shared" si="1"/>
        <v>58997</v>
      </c>
      <c r="I13" s="8">
        <f t="shared" si="2"/>
        <v>3.6961179999999998</v>
      </c>
      <c r="J13" s="8">
        <f t="shared" si="0"/>
        <v>4.6719812051999998</v>
      </c>
      <c r="K13" s="8">
        <f t="shared" si="0"/>
        <v>4.8395157853999997</v>
      </c>
    </row>
    <row r="14" spans="1:11" ht="15" customHeight="1">
      <c r="A14" s="16" t="s">
        <v>25</v>
      </c>
      <c r="B14" s="17">
        <v>4894209</v>
      </c>
      <c r="C14" s="17">
        <v>5039106</v>
      </c>
      <c r="D14" s="17">
        <v>5220304</v>
      </c>
      <c r="F14" s="2">
        <f t="shared" si="1"/>
        <v>144897</v>
      </c>
      <c r="G14" s="2">
        <f t="shared" si="1"/>
        <v>181198</v>
      </c>
      <c r="I14" s="8">
        <f t="shared" si="2"/>
        <v>7.7736130000000001</v>
      </c>
      <c r="J14" s="8">
        <f t="shared" si="0"/>
        <v>8.468656859466666</v>
      </c>
      <c r="K14" s="8">
        <f t="shared" si="0"/>
        <v>8.9009639015999991</v>
      </c>
    </row>
    <row r="15" spans="1:11">
      <c r="B15" s="11">
        <f t="shared" ref="B15:D15" si="3">SUM(B3:B14)</f>
        <v>158672062</v>
      </c>
      <c r="C15" s="11">
        <f t="shared" si="3"/>
        <v>167663030.71999997</v>
      </c>
      <c r="D15" s="11">
        <f t="shared" si="3"/>
        <v>171793575.11199999</v>
      </c>
      <c r="F15" s="11">
        <f t="shared" ref="F15:G15" si="4">SUM(F3:F14)</f>
        <v>8990968.7199999876</v>
      </c>
      <c r="G15" s="11">
        <f t="shared" si="4"/>
        <v>4130544.3920000168</v>
      </c>
      <c r="I15" s="28">
        <f t="shared" ref="I15:K15" si="5">SUM(I3:I14)</f>
        <v>262.65211100000005</v>
      </c>
      <c r="J15" s="28">
        <f t="shared" si="5"/>
        <v>295.04585287753594</v>
      </c>
      <c r="K15" s="28">
        <f t="shared" si="5"/>
        <v>306.07190950162482</v>
      </c>
    </row>
    <row r="18" spans="1:7">
      <c r="A18" s="1" t="s">
        <v>26</v>
      </c>
    </row>
    <row r="19" spans="1:7">
      <c r="A19" s="15" t="s">
        <v>4</v>
      </c>
      <c r="B19" s="13" t="s">
        <v>30</v>
      </c>
      <c r="C19" s="13" t="s">
        <v>6</v>
      </c>
      <c r="D19" s="13" t="s">
        <v>7</v>
      </c>
      <c r="F19" s="4" t="s">
        <v>8</v>
      </c>
      <c r="G19" s="4" t="s">
        <v>9</v>
      </c>
    </row>
    <row r="20" spans="1:7">
      <c r="A20" s="16" t="s">
        <v>14</v>
      </c>
      <c r="B20" s="17">
        <v>3152447</v>
      </c>
      <c r="C20" s="17">
        <v>4137907.102</v>
      </c>
      <c r="D20" s="17">
        <v>4383609.1398</v>
      </c>
      <c r="F20" s="2">
        <f t="shared" ref="F20:G31" si="6">C20-B20</f>
        <v>985460.10199999996</v>
      </c>
      <c r="G20" s="2">
        <f t="shared" si="6"/>
        <v>245702.03780000005</v>
      </c>
    </row>
    <row r="21" spans="1:7">
      <c r="A21" s="16" t="s">
        <v>15</v>
      </c>
      <c r="B21" s="17">
        <v>3350120</v>
      </c>
      <c r="C21" s="17">
        <v>4207488.4010666665</v>
      </c>
      <c r="D21" s="17">
        <v>4488050.9420999996</v>
      </c>
      <c r="F21" s="2">
        <f t="shared" si="6"/>
        <v>857368.40106666647</v>
      </c>
      <c r="G21" s="2">
        <f t="shared" si="6"/>
        <v>280562.54103333317</v>
      </c>
    </row>
    <row r="22" spans="1:7">
      <c r="A22" s="16" t="s">
        <v>16</v>
      </c>
      <c r="B22" s="17">
        <v>2855753</v>
      </c>
      <c r="C22" s="17">
        <v>3436783.836306667</v>
      </c>
      <c r="D22" s="17">
        <v>3687383.0581500004</v>
      </c>
      <c r="F22" s="2">
        <f t="shared" si="6"/>
        <v>581030.83630666696</v>
      </c>
      <c r="G22" s="2">
        <f t="shared" si="6"/>
        <v>250599.22184333345</v>
      </c>
    </row>
    <row r="23" spans="1:7">
      <c r="A23" s="16" t="s">
        <v>17</v>
      </c>
      <c r="B23" s="17">
        <v>8776876</v>
      </c>
      <c r="C23" s="17">
        <v>12402879.512400007</v>
      </c>
      <c r="D23" s="17">
        <v>13025529.871200001</v>
      </c>
      <c r="F23" s="2">
        <f t="shared" si="6"/>
        <v>3626003.5124000069</v>
      </c>
      <c r="G23" s="2">
        <f t="shared" si="6"/>
        <v>622650.35879999399</v>
      </c>
    </row>
    <row r="24" spans="1:7">
      <c r="A24" s="16" t="s">
        <v>18</v>
      </c>
      <c r="B24" s="17">
        <v>14658971</v>
      </c>
      <c r="C24" s="17">
        <v>17589083.248800006</v>
      </c>
      <c r="D24" s="17">
        <v>18544737.221999999</v>
      </c>
      <c r="F24" s="2">
        <f t="shared" si="6"/>
        <v>2930112.2488000058</v>
      </c>
      <c r="G24" s="2">
        <f t="shared" si="6"/>
        <v>955653.97319999337</v>
      </c>
    </row>
    <row r="25" spans="1:7">
      <c r="A25" s="16" t="s">
        <v>19</v>
      </c>
      <c r="B25" s="17">
        <v>49718931</v>
      </c>
      <c r="C25" s="17">
        <v>59183209.028429344</v>
      </c>
      <c r="D25" s="17">
        <v>62891850.939574808</v>
      </c>
      <c r="F25" s="2">
        <f t="shared" si="6"/>
        <v>9464278.0284293443</v>
      </c>
      <c r="G25" s="2">
        <f t="shared" si="6"/>
        <v>3708641.9111454636</v>
      </c>
    </row>
    <row r="26" spans="1:7">
      <c r="A26" s="16" t="s">
        <v>20</v>
      </c>
      <c r="B26" s="17">
        <v>4652675</v>
      </c>
      <c r="C26" s="17">
        <v>5842793.8529333305</v>
      </c>
      <c r="D26" s="17">
        <v>6141787.9049999993</v>
      </c>
      <c r="F26" s="2">
        <f t="shared" si="6"/>
        <v>1190118.8529333305</v>
      </c>
      <c r="G26" s="2">
        <f t="shared" si="6"/>
        <v>298994.05206666887</v>
      </c>
    </row>
    <row r="27" spans="1:7">
      <c r="A27" s="16" t="s">
        <v>21</v>
      </c>
      <c r="B27" s="17">
        <v>3137730</v>
      </c>
      <c r="C27" s="17">
        <v>3718108.44613333</v>
      </c>
      <c r="D27" s="17">
        <v>3935941.0331999999</v>
      </c>
      <c r="F27" s="2">
        <f t="shared" si="6"/>
        <v>580378.44613333</v>
      </c>
      <c r="G27" s="2">
        <f t="shared" si="6"/>
        <v>217832.58706666995</v>
      </c>
    </row>
    <row r="28" spans="1:7">
      <c r="A28" s="16" t="s">
        <v>22</v>
      </c>
      <c r="B28" s="17">
        <v>862616</v>
      </c>
      <c r="C28" s="17">
        <v>1067760.5456000001</v>
      </c>
      <c r="D28" s="17">
        <v>1129496.3361</v>
      </c>
      <c r="F28" s="2">
        <f t="shared" si="6"/>
        <v>205144.54560000007</v>
      </c>
      <c r="G28" s="2">
        <f t="shared" si="6"/>
        <v>61735.790499999886</v>
      </c>
    </row>
    <row r="29" spans="1:7">
      <c r="A29" s="16" t="s">
        <v>23</v>
      </c>
      <c r="B29" s="17">
        <v>207617</v>
      </c>
      <c r="C29" s="17">
        <v>370512.11920000002</v>
      </c>
      <c r="D29" s="17">
        <v>387505.25550000003</v>
      </c>
      <c r="F29" s="2">
        <f t="shared" si="6"/>
        <v>162895.11920000002</v>
      </c>
      <c r="G29" s="2">
        <f t="shared" si="6"/>
        <v>16993.136300000013</v>
      </c>
    </row>
    <row r="30" spans="1:7">
      <c r="A30" s="16" t="s">
        <v>24</v>
      </c>
      <c r="B30" s="17">
        <v>1368053</v>
      </c>
      <c r="C30" s="17">
        <v>1889052.2052</v>
      </c>
      <c r="D30" s="17">
        <v>1997589.7853999999</v>
      </c>
      <c r="F30" s="2">
        <f t="shared" si="6"/>
        <v>520999.20519999997</v>
      </c>
      <c r="G30" s="2">
        <f t="shared" si="6"/>
        <v>108537.58019999997</v>
      </c>
    </row>
    <row r="31" spans="1:7">
      <c r="A31" s="16" t="s">
        <v>25</v>
      </c>
      <c r="B31" s="17">
        <v>2876964</v>
      </c>
      <c r="C31" s="17">
        <v>3423350.8594666664</v>
      </c>
      <c r="D31" s="17">
        <v>3672959.9016</v>
      </c>
      <c r="F31" s="2">
        <f t="shared" si="6"/>
        <v>546386.85946666636</v>
      </c>
      <c r="G31" s="2">
        <f t="shared" si="6"/>
        <v>249609.04213333363</v>
      </c>
    </row>
    <row r="32" spans="1:7">
      <c r="B32" s="11">
        <f t="shared" ref="B32:D32" si="7">SUM(B20:B31)</f>
        <v>95618753</v>
      </c>
      <c r="C32" s="11">
        <f t="shared" si="7"/>
        <v>117268929.15753603</v>
      </c>
      <c r="D32" s="11">
        <f t="shared" si="7"/>
        <v>124286441.38962482</v>
      </c>
      <c r="F32" s="11">
        <f t="shared" ref="F32:G32" si="8">SUM(F20:F31)</f>
        <v>21650176.157536022</v>
      </c>
      <c r="G32" s="11">
        <f t="shared" si="8"/>
        <v>7017512.2320887893</v>
      </c>
    </row>
    <row r="35" spans="1:11">
      <c r="A35" s="1" t="s">
        <v>27</v>
      </c>
    </row>
    <row r="36" spans="1:11">
      <c r="A36" s="15" t="s">
        <v>4</v>
      </c>
      <c r="B36" s="13" t="s">
        <v>30</v>
      </c>
      <c r="C36" s="13" t="s">
        <v>6</v>
      </c>
      <c r="D36" s="13" t="s">
        <v>7</v>
      </c>
      <c r="F36" s="4" t="s">
        <v>8</v>
      </c>
      <c r="G36" s="4" t="s">
        <v>9</v>
      </c>
    </row>
    <row r="37" spans="1:11">
      <c r="A37" s="16" t="s">
        <v>14</v>
      </c>
      <c r="B37" s="17">
        <v>4335089</v>
      </c>
      <c r="C37" s="17">
        <v>3848682</v>
      </c>
      <c r="D37" s="17">
        <v>3848682</v>
      </c>
      <c r="F37" s="2">
        <f t="shared" ref="F37:G48" si="9">C37-B37</f>
        <v>-486407</v>
      </c>
      <c r="G37" s="2">
        <f t="shared" si="9"/>
        <v>0</v>
      </c>
      <c r="I37" s="8">
        <f>B37/1000000</f>
        <v>4.335089</v>
      </c>
      <c r="J37" s="8">
        <f t="shared" ref="J37:K48" si="10">C37/1000000</f>
        <v>3.8486820000000002</v>
      </c>
      <c r="K37" s="8">
        <f t="shared" si="10"/>
        <v>3.8486820000000002</v>
      </c>
    </row>
    <row r="38" spans="1:11">
      <c r="A38" s="16" t="s">
        <v>15</v>
      </c>
      <c r="B38" s="17">
        <v>7398300</v>
      </c>
      <c r="C38" s="17">
        <v>7951687</v>
      </c>
      <c r="D38" s="17">
        <v>7929687</v>
      </c>
      <c r="F38" s="2">
        <f t="shared" si="9"/>
        <v>553387</v>
      </c>
      <c r="G38" s="2">
        <f t="shared" si="9"/>
        <v>-22000</v>
      </c>
      <c r="I38" s="8">
        <f t="shared" ref="I38:I48" si="11">B38/1000000</f>
        <v>7.3982999999999999</v>
      </c>
      <c r="J38" s="8">
        <f t="shared" si="10"/>
        <v>7.9516869999999997</v>
      </c>
      <c r="K38" s="8">
        <f t="shared" si="10"/>
        <v>7.9296870000000004</v>
      </c>
    </row>
    <row r="39" spans="1:11">
      <c r="A39" s="16" t="s">
        <v>16</v>
      </c>
      <c r="B39" s="17">
        <v>1178950</v>
      </c>
      <c r="C39" s="17">
        <v>1166550</v>
      </c>
      <c r="D39" s="17">
        <v>1206150</v>
      </c>
      <c r="F39" s="2">
        <f t="shared" si="9"/>
        <v>-12400</v>
      </c>
      <c r="G39" s="2">
        <f t="shared" si="9"/>
        <v>39600</v>
      </c>
      <c r="I39" s="8">
        <f t="shared" si="11"/>
        <v>1.1789499999999999</v>
      </c>
      <c r="J39" s="8">
        <f t="shared" si="10"/>
        <v>1.16655</v>
      </c>
      <c r="K39" s="8">
        <f t="shared" si="10"/>
        <v>1.2061500000000001</v>
      </c>
    </row>
    <row r="40" spans="1:11">
      <c r="A40" s="16" t="s">
        <v>17</v>
      </c>
      <c r="B40" s="17">
        <v>2576900</v>
      </c>
      <c r="C40" s="17">
        <v>3221200</v>
      </c>
      <c r="D40" s="17">
        <v>3242400</v>
      </c>
      <c r="F40" s="2">
        <f t="shared" si="9"/>
        <v>644300</v>
      </c>
      <c r="G40" s="2">
        <f t="shared" si="9"/>
        <v>21200</v>
      </c>
      <c r="I40" s="8">
        <f t="shared" si="11"/>
        <v>2.5769000000000002</v>
      </c>
      <c r="J40" s="8">
        <f t="shared" si="10"/>
        <v>3.2212000000000001</v>
      </c>
      <c r="K40" s="8">
        <f t="shared" si="10"/>
        <v>3.2423999999999999</v>
      </c>
    </row>
    <row r="41" spans="1:11">
      <c r="A41" s="16" t="s">
        <v>18</v>
      </c>
      <c r="B41" s="17">
        <v>13306642</v>
      </c>
      <c r="C41" s="17">
        <v>14431267.5</v>
      </c>
      <c r="D41" s="17">
        <v>14438877.9</v>
      </c>
      <c r="F41" s="2">
        <f t="shared" si="9"/>
        <v>1124625.5</v>
      </c>
      <c r="G41" s="2">
        <f t="shared" si="9"/>
        <v>7610.4000000003725</v>
      </c>
      <c r="I41" s="8">
        <f t="shared" si="11"/>
        <v>13.306642</v>
      </c>
      <c r="J41" s="8">
        <f t="shared" si="10"/>
        <v>14.431267500000001</v>
      </c>
      <c r="K41" s="8">
        <f t="shared" si="10"/>
        <v>14.4388779</v>
      </c>
    </row>
    <row r="42" spans="1:11">
      <c r="A42" s="16" t="s">
        <v>19</v>
      </c>
      <c r="B42" s="17">
        <v>75655861</v>
      </c>
      <c r="C42" s="17">
        <v>83796159.333333313</v>
      </c>
      <c r="D42" s="17">
        <v>84778026.666666687</v>
      </c>
      <c r="F42" s="2">
        <f t="shared" si="9"/>
        <v>8140298.3333333135</v>
      </c>
      <c r="G42" s="2">
        <f t="shared" si="9"/>
        <v>981867.33333337307</v>
      </c>
      <c r="I42" s="8">
        <f t="shared" si="11"/>
        <v>75.655861000000002</v>
      </c>
      <c r="J42" s="8">
        <f t="shared" si="10"/>
        <v>83.796159333333307</v>
      </c>
      <c r="K42" s="8">
        <f t="shared" si="10"/>
        <v>84.77802666666669</v>
      </c>
    </row>
    <row r="43" spans="1:11">
      <c r="A43" s="16" t="s">
        <v>20</v>
      </c>
      <c r="B43" s="17">
        <v>2671700</v>
      </c>
      <c r="C43" s="17">
        <v>2985843.5</v>
      </c>
      <c r="D43" s="17">
        <v>3027688.9</v>
      </c>
      <c r="F43" s="2">
        <f t="shared" si="9"/>
        <v>314143.5</v>
      </c>
      <c r="G43" s="2">
        <f t="shared" si="9"/>
        <v>41845.399999999907</v>
      </c>
      <c r="I43" s="8">
        <f t="shared" si="11"/>
        <v>2.6717</v>
      </c>
      <c r="J43" s="8">
        <f t="shared" si="10"/>
        <v>2.9858435000000001</v>
      </c>
      <c r="K43" s="8">
        <f t="shared" si="10"/>
        <v>3.0276888999999998</v>
      </c>
    </row>
    <row r="44" spans="1:11">
      <c r="A44" s="16" t="s">
        <v>21</v>
      </c>
      <c r="B44" s="17">
        <v>4874320</v>
      </c>
      <c r="C44" s="17">
        <v>3895605</v>
      </c>
      <c r="D44" s="17">
        <v>4150987</v>
      </c>
      <c r="F44" s="2">
        <f t="shared" si="9"/>
        <v>-978715</v>
      </c>
      <c r="G44" s="2">
        <f t="shared" si="9"/>
        <v>255382</v>
      </c>
      <c r="I44" s="8">
        <f t="shared" si="11"/>
        <v>4.87432</v>
      </c>
      <c r="J44" s="8">
        <f t="shared" si="10"/>
        <v>3.8956050000000002</v>
      </c>
      <c r="K44" s="8">
        <f t="shared" si="10"/>
        <v>4.1509869999999998</v>
      </c>
    </row>
    <row r="45" spans="1:11">
      <c r="A45" s="16" t="s">
        <v>22</v>
      </c>
      <c r="B45" s="17">
        <v>481100</v>
      </c>
      <c r="C45" s="17">
        <v>419500</v>
      </c>
      <c r="D45" s="17">
        <v>419500</v>
      </c>
      <c r="F45" s="2">
        <f t="shared" si="9"/>
        <v>-61600</v>
      </c>
      <c r="G45" s="2">
        <f t="shared" si="9"/>
        <v>0</v>
      </c>
      <c r="I45" s="8">
        <f t="shared" si="11"/>
        <v>0.48110000000000003</v>
      </c>
      <c r="J45" s="8">
        <f t="shared" si="10"/>
        <v>0.41949999999999998</v>
      </c>
      <c r="K45" s="8">
        <f t="shared" si="10"/>
        <v>0.41949999999999998</v>
      </c>
    </row>
    <row r="46" spans="1:11">
      <c r="A46" s="16" t="s">
        <v>23</v>
      </c>
      <c r="B46" s="17">
        <v>285446</v>
      </c>
      <c r="C46" s="17">
        <v>127000</v>
      </c>
      <c r="D46" s="17">
        <v>127000</v>
      </c>
      <c r="F46" s="2">
        <f t="shared" si="9"/>
        <v>-158446</v>
      </c>
      <c r="G46" s="2">
        <f t="shared" si="9"/>
        <v>0</v>
      </c>
      <c r="I46" s="8">
        <f t="shared" si="11"/>
        <v>0.28544599999999998</v>
      </c>
      <c r="J46" s="8">
        <f t="shared" si="10"/>
        <v>0.127</v>
      </c>
      <c r="K46" s="8">
        <f t="shared" si="10"/>
        <v>0.127</v>
      </c>
    </row>
    <row r="47" spans="1:11">
      <c r="A47" s="16" t="s">
        <v>24</v>
      </c>
      <c r="B47" s="17">
        <v>1101338</v>
      </c>
      <c r="C47" s="17">
        <v>1289969</v>
      </c>
      <c r="D47" s="17">
        <v>1048621.6000000001</v>
      </c>
      <c r="F47" s="2">
        <f t="shared" si="9"/>
        <v>188631</v>
      </c>
      <c r="G47" s="2">
        <f t="shared" si="9"/>
        <v>-241347.39999999991</v>
      </c>
      <c r="I47" s="8">
        <f t="shared" si="11"/>
        <v>1.1013379999999999</v>
      </c>
      <c r="J47" s="8">
        <f t="shared" si="10"/>
        <v>1.2899689999999999</v>
      </c>
      <c r="K47" s="8">
        <f t="shared" si="10"/>
        <v>1.0486216000000002</v>
      </c>
    </row>
    <row r="48" spans="1:11">
      <c r="A48" s="16" t="s">
        <v>25</v>
      </c>
      <c r="B48" s="17">
        <v>4091580</v>
      </c>
      <c r="C48" s="17">
        <v>4853607.5</v>
      </c>
      <c r="D48" s="17">
        <v>4786650</v>
      </c>
      <c r="F48" s="2">
        <f t="shared" si="9"/>
        <v>762027.5</v>
      </c>
      <c r="G48" s="2">
        <f t="shared" si="9"/>
        <v>-66957.5</v>
      </c>
      <c r="I48" s="8">
        <f t="shared" si="11"/>
        <v>4.0915800000000004</v>
      </c>
      <c r="J48" s="8">
        <f t="shared" si="10"/>
        <v>4.8536074999999999</v>
      </c>
      <c r="K48" s="8">
        <f t="shared" si="10"/>
        <v>4.7866499999999998</v>
      </c>
    </row>
    <row r="49" spans="1:11">
      <c r="B49" s="11">
        <f t="shared" ref="B49:D49" si="12">SUM(B37:B48)</f>
        <v>117957226</v>
      </c>
      <c r="C49" s="11">
        <f t="shared" si="12"/>
        <v>127987070.83333331</v>
      </c>
      <c r="D49" s="11">
        <f t="shared" si="12"/>
        <v>129004271.06666669</v>
      </c>
      <c r="F49" s="11">
        <f t="shared" ref="F49:G49" si="13">SUM(F37:F48)</f>
        <v>10029844.833333313</v>
      </c>
      <c r="G49" s="11">
        <f t="shared" si="13"/>
        <v>1017200.2333333734</v>
      </c>
      <c r="I49" s="28">
        <f t="shared" ref="I49:K49" si="14">SUM(I37:I48)</f>
        <v>117.95722599999999</v>
      </c>
      <c r="J49" s="28">
        <f t="shared" si="14"/>
        <v>127.98707083333331</v>
      </c>
      <c r="K49" s="28">
        <f t="shared" si="14"/>
        <v>129.00427106666669</v>
      </c>
    </row>
    <row r="53" spans="1:11">
      <c r="A53" s="1" t="s">
        <v>28</v>
      </c>
    </row>
    <row r="54" spans="1:11">
      <c r="A54" s="15" t="s">
        <v>4</v>
      </c>
      <c r="B54" s="13" t="s">
        <v>30</v>
      </c>
      <c r="C54" s="13" t="s">
        <v>6</v>
      </c>
      <c r="D54" s="13" t="s">
        <v>7</v>
      </c>
      <c r="F54" s="4" t="s">
        <v>8</v>
      </c>
      <c r="G54" s="4" t="s">
        <v>9</v>
      </c>
    </row>
    <row r="55" spans="1:11">
      <c r="A55" s="16" t="s">
        <v>14</v>
      </c>
      <c r="B55" s="17">
        <v>6000</v>
      </c>
      <c r="C55" s="17">
        <v>0</v>
      </c>
      <c r="D55" s="17">
        <v>0</v>
      </c>
      <c r="E55" s="2"/>
      <c r="F55" s="2">
        <f t="shared" ref="F55:G66" si="15">C55-B55</f>
        <v>-6000</v>
      </c>
      <c r="G55" s="2">
        <f t="shared" si="15"/>
        <v>0</v>
      </c>
    </row>
    <row r="56" spans="1:11">
      <c r="A56" s="16" t="s">
        <v>15</v>
      </c>
      <c r="B56" s="17">
        <v>21000</v>
      </c>
      <c r="C56" s="17">
        <v>24500</v>
      </c>
      <c r="D56" s="17">
        <v>22500</v>
      </c>
      <c r="E56" s="2"/>
      <c r="F56" s="2">
        <f t="shared" si="15"/>
        <v>3500</v>
      </c>
      <c r="G56" s="2">
        <f t="shared" si="15"/>
        <v>-2000</v>
      </c>
    </row>
    <row r="57" spans="1:11">
      <c r="A57" s="16" t="s">
        <v>16</v>
      </c>
      <c r="B57" s="17">
        <v>21000</v>
      </c>
      <c r="C57" s="17">
        <v>500</v>
      </c>
      <c r="D57" s="17">
        <v>500</v>
      </c>
      <c r="E57" s="2"/>
      <c r="F57" s="2">
        <f t="shared" si="15"/>
        <v>-20500</v>
      </c>
      <c r="G57" s="2">
        <f t="shared" si="15"/>
        <v>0</v>
      </c>
    </row>
    <row r="58" spans="1:11">
      <c r="A58" s="16" t="s">
        <v>17</v>
      </c>
      <c r="B58" s="17">
        <v>0</v>
      </c>
      <c r="C58" s="17">
        <v>0</v>
      </c>
      <c r="D58" s="17">
        <v>0</v>
      </c>
      <c r="E58" s="2"/>
      <c r="F58" s="2">
        <f t="shared" si="15"/>
        <v>0</v>
      </c>
      <c r="G58" s="2">
        <f t="shared" si="15"/>
        <v>0</v>
      </c>
    </row>
    <row r="59" spans="1:11">
      <c r="A59" s="16" t="s">
        <v>18</v>
      </c>
      <c r="B59" s="17">
        <v>444350</v>
      </c>
      <c r="C59" s="17">
        <v>466500</v>
      </c>
      <c r="D59" s="17">
        <v>463500</v>
      </c>
      <c r="E59" s="2"/>
      <c r="F59" s="2">
        <f t="shared" si="15"/>
        <v>22150</v>
      </c>
      <c r="G59" s="2">
        <f t="shared" si="15"/>
        <v>-3000</v>
      </c>
    </row>
    <row r="60" spans="1:11">
      <c r="A60" s="16" t="s">
        <v>19</v>
      </c>
      <c r="B60" s="17">
        <v>7764206</v>
      </c>
      <c r="C60" s="17">
        <v>9527193</v>
      </c>
      <c r="D60" s="17">
        <v>9395693</v>
      </c>
      <c r="E60" s="2"/>
      <c r="F60" s="2">
        <f t="shared" si="15"/>
        <v>1762987</v>
      </c>
      <c r="G60" s="2">
        <f t="shared" si="15"/>
        <v>-131500</v>
      </c>
    </row>
    <row r="61" spans="1:11">
      <c r="A61" s="16" t="s">
        <v>20</v>
      </c>
      <c r="B61" s="17">
        <v>92300</v>
      </c>
      <c r="C61" s="17">
        <v>79000</v>
      </c>
      <c r="D61" s="17">
        <v>92000</v>
      </c>
      <c r="E61" s="2"/>
      <c r="F61" s="2">
        <f t="shared" si="15"/>
        <v>-13300</v>
      </c>
      <c r="G61" s="2">
        <f t="shared" si="15"/>
        <v>13000</v>
      </c>
    </row>
    <row r="62" spans="1:11">
      <c r="A62" s="16" t="s">
        <v>21</v>
      </c>
      <c r="B62" s="17">
        <v>10000</v>
      </c>
      <c r="C62" s="17">
        <v>10000</v>
      </c>
      <c r="D62" s="17">
        <v>10000</v>
      </c>
      <c r="E62" s="2"/>
      <c r="F62" s="2">
        <f t="shared" si="15"/>
        <v>0</v>
      </c>
      <c r="G62" s="2">
        <f t="shared" si="15"/>
        <v>0</v>
      </c>
    </row>
    <row r="63" spans="1:11">
      <c r="A63" s="16" t="s">
        <v>22</v>
      </c>
      <c r="B63" s="17">
        <v>0</v>
      </c>
      <c r="C63" s="17">
        <v>0</v>
      </c>
      <c r="D63" s="17">
        <v>0</v>
      </c>
      <c r="E63" s="2"/>
      <c r="F63" s="2">
        <f t="shared" si="15"/>
        <v>0</v>
      </c>
      <c r="G63" s="2">
        <f t="shared" si="15"/>
        <v>0</v>
      </c>
    </row>
    <row r="64" spans="1:11">
      <c r="A64" s="16" t="s">
        <v>23</v>
      </c>
      <c r="B64" s="17">
        <v>0</v>
      </c>
      <c r="C64" s="17">
        <v>0</v>
      </c>
      <c r="D64" s="17">
        <v>0</v>
      </c>
      <c r="E64" s="2"/>
      <c r="F64" s="2">
        <f t="shared" si="15"/>
        <v>0</v>
      </c>
      <c r="G64" s="2">
        <f t="shared" si="15"/>
        <v>0</v>
      </c>
    </row>
    <row r="65" spans="1:7">
      <c r="A65" s="16" t="s">
        <v>24</v>
      </c>
      <c r="B65" s="17">
        <v>0</v>
      </c>
      <c r="C65" s="17">
        <v>0</v>
      </c>
      <c r="D65" s="17">
        <v>0</v>
      </c>
      <c r="E65" s="2"/>
      <c r="F65" s="2">
        <f t="shared" si="15"/>
        <v>0</v>
      </c>
      <c r="G65" s="2">
        <f t="shared" si="15"/>
        <v>0</v>
      </c>
    </row>
    <row r="66" spans="1:7">
      <c r="A66" s="16" t="s">
        <v>25</v>
      </c>
      <c r="B66" s="17">
        <v>2440</v>
      </c>
      <c r="C66" s="17">
        <v>6200</v>
      </c>
      <c r="D66" s="17">
        <v>7700</v>
      </c>
      <c r="E66" s="2"/>
      <c r="F66" s="2">
        <f t="shared" si="15"/>
        <v>3760</v>
      </c>
      <c r="G66" s="2">
        <f t="shared" si="15"/>
        <v>1500</v>
      </c>
    </row>
    <row r="67" spans="1:7">
      <c r="B67" s="11">
        <f t="shared" ref="B67:D67" si="16">SUM(B55:B66)</f>
        <v>8361296</v>
      </c>
      <c r="C67" s="11">
        <f t="shared" si="16"/>
        <v>10113893</v>
      </c>
      <c r="D67" s="11">
        <f t="shared" si="16"/>
        <v>9991893</v>
      </c>
      <c r="F67" s="11">
        <f t="shared" ref="F67:G67" si="17">SUM(F55:F66)</f>
        <v>1752597</v>
      </c>
      <c r="G67" s="11">
        <f t="shared" si="17"/>
        <v>-122000</v>
      </c>
    </row>
    <row r="70" spans="1:7">
      <c r="A70" s="1" t="s">
        <v>29</v>
      </c>
    </row>
    <row r="71" spans="1:7">
      <c r="A71" s="15" t="s">
        <v>4</v>
      </c>
      <c r="B71" s="13" t="s">
        <v>30</v>
      </c>
      <c r="C71" s="13" t="s">
        <v>6</v>
      </c>
      <c r="D71" s="13" t="s">
        <v>7</v>
      </c>
      <c r="F71" s="4" t="s">
        <v>8</v>
      </c>
      <c r="G71" s="4" t="s">
        <v>9</v>
      </c>
    </row>
    <row r="72" spans="1:7">
      <c r="A72" s="16" t="s">
        <v>14</v>
      </c>
      <c r="B72" s="17"/>
      <c r="C72" s="17"/>
      <c r="D72" s="17"/>
      <c r="E72" s="2"/>
      <c r="F72" s="2">
        <f t="shared" ref="F72:G83" si="18">C72-B72</f>
        <v>0</v>
      </c>
      <c r="G72" s="2">
        <f t="shared" si="18"/>
        <v>0</v>
      </c>
    </row>
    <row r="73" spans="1:7">
      <c r="A73" s="16" t="s">
        <v>15</v>
      </c>
      <c r="B73" s="17"/>
      <c r="C73" s="17"/>
      <c r="D73" s="17"/>
      <c r="E73" s="2"/>
      <c r="F73" s="2">
        <f t="shared" si="18"/>
        <v>0</v>
      </c>
      <c r="G73" s="2">
        <f t="shared" si="18"/>
        <v>0</v>
      </c>
    </row>
    <row r="74" spans="1:7">
      <c r="A74" s="16" t="s">
        <v>16</v>
      </c>
      <c r="B74" s="17"/>
      <c r="C74" s="17"/>
      <c r="D74" s="17"/>
      <c r="E74" s="2"/>
      <c r="F74" s="2">
        <f t="shared" si="18"/>
        <v>0</v>
      </c>
      <c r="G74" s="2">
        <f t="shared" si="18"/>
        <v>0</v>
      </c>
    </row>
    <row r="75" spans="1:7">
      <c r="A75" s="16" t="s">
        <v>17</v>
      </c>
      <c r="B75" s="17">
        <v>418285</v>
      </c>
      <c r="C75" s="17">
        <v>547681</v>
      </c>
      <c r="D75" s="17">
        <v>373650</v>
      </c>
      <c r="E75" s="2"/>
      <c r="F75" s="2">
        <f t="shared" si="18"/>
        <v>129396</v>
      </c>
      <c r="G75" s="2">
        <f t="shared" si="18"/>
        <v>-174031</v>
      </c>
    </row>
    <row r="76" spans="1:7">
      <c r="A76" s="16" t="s">
        <v>18</v>
      </c>
      <c r="B76" s="17">
        <v>923748</v>
      </c>
      <c r="C76" s="17">
        <v>84591</v>
      </c>
      <c r="D76" s="17">
        <v>58778</v>
      </c>
      <c r="E76" s="2"/>
      <c r="F76" s="2">
        <f t="shared" si="18"/>
        <v>-839157</v>
      </c>
      <c r="G76" s="2">
        <f t="shared" si="18"/>
        <v>-25813</v>
      </c>
    </row>
    <row r="77" spans="1:7">
      <c r="A77" s="16" t="s">
        <v>19</v>
      </c>
      <c r="B77" s="17">
        <v>5782580</v>
      </c>
      <c r="C77" s="17">
        <v>5901508</v>
      </c>
      <c r="D77" s="17">
        <v>529357</v>
      </c>
      <c r="E77" s="2"/>
      <c r="F77" s="2">
        <f t="shared" si="18"/>
        <v>118928</v>
      </c>
      <c r="G77" s="2">
        <f t="shared" si="18"/>
        <v>-5372151</v>
      </c>
    </row>
    <row r="78" spans="1:7">
      <c r="A78" s="16" t="s">
        <v>20</v>
      </c>
      <c r="B78" s="17"/>
      <c r="C78" s="17"/>
      <c r="D78" s="17"/>
      <c r="E78" s="2"/>
      <c r="F78" s="2">
        <f t="shared" si="18"/>
        <v>0</v>
      </c>
      <c r="G78" s="2">
        <f t="shared" si="18"/>
        <v>0</v>
      </c>
    </row>
    <row r="79" spans="1:7">
      <c r="A79" s="16" t="s">
        <v>21</v>
      </c>
      <c r="B79" s="17"/>
      <c r="C79" s="17"/>
      <c r="D79" s="17"/>
      <c r="E79" s="2"/>
      <c r="F79" s="2">
        <f t="shared" si="18"/>
        <v>0</v>
      </c>
      <c r="G79" s="2">
        <f t="shared" si="18"/>
        <v>0</v>
      </c>
    </row>
    <row r="80" spans="1:7">
      <c r="A80" s="16" t="s">
        <v>22</v>
      </c>
      <c r="B80" s="17"/>
      <c r="C80" s="17"/>
      <c r="D80" s="17"/>
      <c r="E80" s="2"/>
      <c r="F80" s="2">
        <f t="shared" si="18"/>
        <v>0</v>
      </c>
      <c r="G80" s="2">
        <f t="shared" si="18"/>
        <v>0</v>
      </c>
    </row>
    <row r="81" spans="1:11">
      <c r="A81" s="16" t="s">
        <v>23</v>
      </c>
      <c r="B81" s="17"/>
      <c r="C81" s="17"/>
      <c r="D81" s="17"/>
      <c r="E81" s="2"/>
      <c r="F81" s="2">
        <f t="shared" si="18"/>
        <v>0</v>
      </c>
      <c r="G81" s="2">
        <f t="shared" si="18"/>
        <v>0</v>
      </c>
    </row>
    <row r="82" spans="1:11">
      <c r="A82" s="16" t="s">
        <v>24</v>
      </c>
      <c r="B82" s="17"/>
      <c r="C82" s="17"/>
      <c r="D82" s="17"/>
      <c r="E82" s="2"/>
      <c r="F82" s="2">
        <f t="shared" si="18"/>
        <v>0</v>
      </c>
      <c r="G82" s="2">
        <f t="shared" si="18"/>
        <v>0</v>
      </c>
    </row>
    <row r="83" spans="1:11">
      <c r="A83" s="16" t="s">
        <v>25</v>
      </c>
      <c r="B83" s="17"/>
      <c r="C83" s="17"/>
      <c r="D83" s="17"/>
      <c r="E83" s="2"/>
      <c r="F83" s="2">
        <f t="shared" si="18"/>
        <v>0</v>
      </c>
      <c r="G83" s="2">
        <f t="shared" si="18"/>
        <v>0</v>
      </c>
    </row>
    <row r="84" spans="1:11">
      <c r="B84" s="11">
        <f t="shared" ref="B84:D84" si="19">SUM(B72:B83)</f>
        <v>7124613</v>
      </c>
      <c r="C84" s="11">
        <f t="shared" si="19"/>
        <v>6533780</v>
      </c>
      <c r="D84" s="11">
        <f t="shared" si="19"/>
        <v>961785</v>
      </c>
      <c r="F84" s="11">
        <f t="shared" ref="F84:G84" si="20">SUM(F72:F83)</f>
        <v>-590833</v>
      </c>
      <c r="G84" s="11">
        <f t="shared" si="20"/>
        <v>-5571995</v>
      </c>
    </row>
    <row r="87" spans="1:11">
      <c r="A87" s="1" t="s">
        <v>31</v>
      </c>
    </row>
    <row r="88" spans="1:11">
      <c r="A88" s="15" t="s">
        <v>4</v>
      </c>
      <c r="B88" s="13" t="s">
        <v>30</v>
      </c>
      <c r="C88" s="13" t="s">
        <v>6</v>
      </c>
      <c r="D88" s="13" t="s">
        <v>7</v>
      </c>
      <c r="F88" s="4" t="s">
        <v>8</v>
      </c>
      <c r="G88" s="4" t="s">
        <v>9</v>
      </c>
    </row>
    <row r="89" spans="1:11">
      <c r="A89" s="16" t="s">
        <v>14</v>
      </c>
      <c r="B89" s="2">
        <f>B3+B20+B37+B55</f>
        <v>12854172</v>
      </c>
      <c r="C89" s="2">
        <f>C3+C20+C37+C55</f>
        <v>14082504.102</v>
      </c>
      <c r="D89" s="2">
        <f>D3+D20+D37+D55</f>
        <v>14468753.139800001</v>
      </c>
      <c r="F89" s="2">
        <f t="shared" ref="F89:G100" si="21">C89-B89</f>
        <v>1228332.102</v>
      </c>
      <c r="G89" s="2">
        <f t="shared" si="21"/>
        <v>386249.03780000098</v>
      </c>
      <c r="I89" s="8">
        <f>B89/1000000</f>
        <v>12.854172</v>
      </c>
      <c r="J89" s="8">
        <f t="shared" ref="J89:K100" si="22">C89/1000000</f>
        <v>14.082504102</v>
      </c>
      <c r="K89" s="8">
        <f t="shared" si="22"/>
        <v>14.4687531398</v>
      </c>
    </row>
    <row r="90" spans="1:11">
      <c r="A90" s="16" t="s">
        <v>15</v>
      </c>
      <c r="B90" s="2">
        <f t="shared" ref="B90:D100" si="23">B4+B21+B38+B56</f>
        <v>16456443</v>
      </c>
      <c r="C90" s="2">
        <f t="shared" si="23"/>
        <v>18365763.401066668</v>
      </c>
      <c r="D90" s="2">
        <f t="shared" si="23"/>
        <v>18810286.9421</v>
      </c>
      <c r="F90" s="2">
        <f t="shared" si="21"/>
        <v>1909320.4010666683</v>
      </c>
      <c r="G90" s="2">
        <f t="shared" si="21"/>
        <v>444523.5410333313</v>
      </c>
      <c r="I90" s="8">
        <f t="shared" ref="I90:I100" si="24">B90/1000000</f>
        <v>16.456443</v>
      </c>
      <c r="J90" s="8">
        <f t="shared" si="22"/>
        <v>18.365763401066669</v>
      </c>
      <c r="K90" s="8">
        <f t="shared" si="22"/>
        <v>18.810286942099999</v>
      </c>
    </row>
    <row r="91" spans="1:11">
      <c r="A91" s="16" t="s">
        <v>16</v>
      </c>
      <c r="B91" s="2">
        <f t="shared" si="23"/>
        <v>8901444</v>
      </c>
      <c r="C91" s="2">
        <f t="shared" si="23"/>
        <v>9666529.1363066658</v>
      </c>
      <c r="D91" s="2">
        <f t="shared" si="23"/>
        <v>10139656.558150001</v>
      </c>
      <c r="F91" s="2">
        <f t="shared" si="21"/>
        <v>765085.13630666584</v>
      </c>
      <c r="G91" s="2">
        <f t="shared" si="21"/>
        <v>473127.42184333503</v>
      </c>
      <c r="I91" s="8">
        <f t="shared" si="24"/>
        <v>8.9014439999999997</v>
      </c>
      <c r="J91" s="8">
        <f t="shared" si="22"/>
        <v>9.6665291363066661</v>
      </c>
      <c r="K91" s="8">
        <f t="shared" si="22"/>
        <v>10.139656558150001</v>
      </c>
    </row>
    <row r="92" spans="1:11">
      <c r="A92" s="16" t="s">
        <v>17</v>
      </c>
      <c r="B92" s="2">
        <f t="shared" si="23"/>
        <v>26289713</v>
      </c>
      <c r="C92" s="2">
        <f t="shared" si="23"/>
        <v>33895852.512400009</v>
      </c>
      <c r="D92" s="2">
        <f t="shared" si="23"/>
        <v>34799057.871200003</v>
      </c>
      <c r="F92" s="2">
        <f t="shared" si="21"/>
        <v>7606139.5124000087</v>
      </c>
      <c r="G92" s="2">
        <f t="shared" si="21"/>
        <v>903205.35879999399</v>
      </c>
      <c r="I92" s="8">
        <f t="shared" si="24"/>
        <v>26.289712999999999</v>
      </c>
      <c r="J92" s="8">
        <f t="shared" si="22"/>
        <v>33.895852512400012</v>
      </c>
      <c r="K92" s="8">
        <f t="shared" si="22"/>
        <v>34.799057871200006</v>
      </c>
    </row>
    <row r="93" spans="1:11">
      <c r="A93" s="16" t="s">
        <v>18</v>
      </c>
      <c r="B93" s="2">
        <f t="shared" si="23"/>
        <v>53167779</v>
      </c>
      <c r="C93" s="2">
        <f t="shared" si="23"/>
        <v>58207076.748800009</v>
      </c>
      <c r="D93" s="2">
        <f t="shared" si="23"/>
        <v>59640495.122000001</v>
      </c>
      <c r="F93" s="2">
        <f t="shared" si="21"/>
        <v>5039297.7488000095</v>
      </c>
      <c r="G93" s="2">
        <f t="shared" si="21"/>
        <v>1433418.3731999919</v>
      </c>
      <c r="I93" s="8">
        <f t="shared" si="24"/>
        <v>53.167779000000003</v>
      </c>
      <c r="J93" s="8">
        <f t="shared" si="22"/>
        <v>58.207076748800013</v>
      </c>
      <c r="K93" s="8">
        <f t="shared" si="22"/>
        <v>59.640495122000004</v>
      </c>
    </row>
    <row r="94" spans="1:11">
      <c r="A94" s="16" t="s">
        <v>19</v>
      </c>
      <c r="B94" s="2">
        <f t="shared" si="23"/>
        <v>213991356</v>
      </c>
      <c r="C94" s="2">
        <f t="shared" si="23"/>
        <v>234870340.78176266</v>
      </c>
      <c r="D94" s="2">
        <f t="shared" si="23"/>
        <v>241792711.21824151</v>
      </c>
      <c r="F94" s="2">
        <f t="shared" si="21"/>
        <v>20878984.78176266</v>
      </c>
      <c r="G94" s="2">
        <f t="shared" si="21"/>
        <v>6922370.4364788532</v>
      </c>
      <c r="I94" s="8">
        <f t="shared" si="24"/>
        <v>213.991356</v>
      </c>
      <c r="J94" s="8">
        <f t="shared" si="22"/>
        <v>234.87034078176265</v>
      </c>
      <c r="K94" s="8">
        <f t="shared" si="22"/>
        <v>241.79271121824152</v>
      </c>
    </row>
    <row r="95" spans="1:11">
      <c r="A95" s="16" t="s">
        <v>20</v>
      </c>
      <c r="B95" s="2">
        <f t="shared" si="23"/>
        <v>15272773</v>
      </c>
      <c r="C95" s="2">
        <f t="shared" si="23"/>
        <v>17462504.352933332</v>
      </c>
      <c r="D95" s="2">
        <f t="shared" si="23"/>
        <v>17937926.805</v>
      </c>
      <c r="F95" s="2">
        <f t="shared" si="21"/>
        <v>2189731.3529333323</v>
      </c>
      <c r="G95" s="2">
        <f t="shared" si="21"/>
        <v>475422.45206666738</v>
      </c>
      <c r="I95" s="8">
        <f t="shared" si="24"/>
        <v>15.272773000000001</v>
      </c>
      <c r="J95" s="8">
        <f t="shared" si="22"/>
        <v>17.462504352933333</v>
      </c>
      <c r="K95" s="8">
        <f t="shared" si="22"/>
        <v>17.937926805</v>
      </c>
    </row>
    <row r="96" spans="1:11">
      <c r="A96" s="16" t="s">
        <v>21</v>
      </c>
      <c r="B96" s="2">
        <f t="shared" si="23"/>
        <v>13354976</v>
      </c>
      <c r="C96" s="2">
        <f t="shared" si="23"/>
        <v>13094519.44613333</v>
      </c>
      <c r="D96" s="2">
        <f t="shared" si="23"/>
        <v>13689836.033199999</v>
      </c>
      <c r="F96" s="2">
        <f t="shared" si="21"/>
        <v>-260456.55386666954</v>
      </c>
      <c r="G96" s="2">
        <f t="shared" si="21"/>
        <v>595316.58706666902</v>
      </c>
      <c r="I96" s="8">
        <f t="shared" si="24"/>
        <v>13.354976000000001</v>
      </c>
      <c r="J96" s="8">
        <f t="shared" si="22"/>
        <v>13.094519446133331</v>
      </c>
      <c r="K96" s="8">
        <f t="shared" si="22"/>
        <v>13.689836033199999</v>
      </c>
    </row>
    <row r="97" spans="1:11">
      <c r="A97" s="16" t="s">
        <v>22</v>
      </c>
      <c r="B97" s="2">
        <f t="shared" si="23"/>
        <v>2811662</v>
      </c>
      <c r="C97" s="2">
        <f t="shared" si="23"/>
        <v>3060272.5455999998</v>
      </c>
      <c r="D97" s="2">
        <f t="shared" si="23"/>
        <v>3155905.3361</v>
      </c>
      <c r="F97" s="2">
        <f t="shared" si="21"/>
        <v>248610.54559999984</v>
      </c>
      <c r="G97" s="2">
        <f t="shared" si="21"/>
        <v>95632.790500000119</v>
      </c>
      <c r="I97" s="8">
        <f t="shared" si="24"/>
        <v>2.8116620000000001</v>
      </c>
      <c r="J97" s="8">
        <f t="shared" si="22"/>
        <v>3.0602725455999997</v>
      </c>
      <c r="K97" s="8">
        <f t="shared" si="22"/>
        <v>3.1559053361</v>
      </c>
    </row>
    <row r="98" spans="1:11">
      <c r="A98" s="16" t="s">
        <v>23</v>
      </c>
      <c r="B98" s="2">
        <f t="shared" si="23"/>
        <v>846370</v>
      </c>
      <c r="C98" s="2">
        <f t="shared" si="23"/>
        <v>1043346.1192000001</v>
      </c>
      <c r="D98" s="2">
        <f t="shared" si="23"/>
        <v>1065800.2555</v>
      </c>
      <c r="F98" s="2">
        <f t="shared" si="21"/>
        <v>196976.11920000007</v>
      </c>
      <c r="G98" s="2">
        <f t="shared" si="21"/>
        <v>22454.136299999896</v>
      </c>
      <c r="I98" s="8">
        <f t="shared" si="24"/>
        <v>0.84636999999999996</v>
      </c>
      <c r="J98" s="8">
        <f t="shared" si="22"/>
        <v>1.0433461192</v>
      </c>
      <c r="K98" s="8">
        <f t="shared" si="22"/>
        <v>1.0658002554999999</v>
      </c>
    </row>
    <row r="99" spans="1:11">
      <c r="A99" s="16" t="s">
        <v>24</v>
      </c>
      <c r="B99" s="2">
        <f t="shared" si="23"/>
        <v>4797456</v>
      </c>
      <c r="C99" s="2">
        <f t="shared" si="23"/>
        <v>5961950.2051999997</v>
      </c>
      <c r="D99" s="2">
        <f t="shared" si="23"/>
        <v>5888137.3853999991</v>
      </c>
      <c r="F99" s="2">
        <f t="shared" si="21"/>
        <v>1164494.2051999997</v>
      </c>
      <c r="G99" s="2">
        <f t="shared" si="21"/>
        <v>-73812.819800000638</v>
      </c>
      <c r="I99" s="8">
        <f t="shared" si="24"/>
        <v>4.7974560000000004</v>
      </c>
      <c r="J99" s="8">
        <f t="shared" si="22"/>
        <v>5.9619502052</v>
      </c>
      <c r="K99" s="8">
        <f t="shared" si="22"/>
        <v>5.8881373853999994</v>
      </c>
    </row>
    <row r="100" spans="1:11">
      <c r="A100" s="16" t="s">
        <v>25</v>
      </c>
      <c r="B100" s="2">
        <f t="shared" si="23"/>
        <v>11865193</v>
      </c>
      <c r="C100" s="2">
        <f t="shared" si="23"/>
        <v>13322264.359466666</v>
      </c>
      <c r="D100" s="2">
        <f t="shared" si="23"/>
        <v>13687613.9016</v>
      </c>
      <c r="F100" s="2">
        <f t="shared" si="21"/>
        <v>1457071.3594666664</v>
      </c>
      <c r="G100" s="2">
        <f t="shared" si="21"/>
        <v>365349.54213333316</v>
      </c>
      <c r="I100" s="8">
        <f t="shared" si="24"/>
        <v>11.865193</v>
      </c>
      <c r="J100" s="8">
        <f t="shared" si="22"/>
        <v>13.322264359466667</v>
      </c>
      <c r="K100" s="8">
        <f t="shared" si="22"/>
        <v>13.687613901599999</v>
      </c>
    </row>
    <row r="101" spans="1:11">
      <c r="B101" s="11">
        <f t="shared" ref="B101:D101" si="25">SUM(B89:B100)</f>
        <v>380609337</v>
      </c>
      <c r="C101" s="11">
        <f t="shared" si="25"/>
        <v>423032923.71086931</v>
      </c>
      <c r="D101" s="11">
        <f t="shared" si="25"/>
        <v>435076180.56829154</v>
      </c>
      <c r="F101" s="11">
        <f t="shared" ref="F101:G101" si="26">SUM(F89:F100)</f>
        <v>42423586.710869335</v>
      </c>
      <c r="G101" s="11">
        <f t="shared" si="26"/>
        <v>12043256.857422175</v>
      </c>
      <c r="I101" s="28">
        <f t="shared" ref="I101:K101" si="27">SUM(I89:I100)</f>
        <v>380.60933699999998</v>
      </c>
      <c r="J101" s="28">
        <f t="shared" si="27"/>
        <v>423.0329237108694</v>
      </c>
      <c r="K101" s="28">
        <f t="shared" si="27"/>
        <v>435.07618056829148</v>
      </c>
    </row>
  </sheetData>
  <mergeCells count="1">
    <mergeCell ref="F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67"/>
  <sheetViews>
    <sheetView workbookViewId="0">
      <selection sqref="A1:XFD1048576"/>
    </sheetView>
  </sheetViews>
  <sheetFormatPr defaultRowHeight="15"/>
  <cols>
    <col min="1" max="1" width="33.85546875" style="1" bestFit="1" customWidth="1"/>
    <col min="2" max="4" width="13.7109375" style="2" bestFit="1" customWidth="1"/>
    <col min="5" max="5" width="9.140625" style="1"/>
    <col min="6" max="6" width="13.28515625" style="8" bestFit="1" customWidth="1"/>
    <col min="7" max="7" width="15" style="8" bestFit="1" customWidth="1"/>
    <col min="8" max="16384" width="9.140625" style="1"/>
  </cols>
  <sheetData>
    <row r="1" spans="1:7">
      <c r="A1" s="1" t="s">
        <v>73</v>
      </c>
      <c r="F1" s="43" t="s">
        <v>1</v>
      </c>
      <c r="G1" s="43"/>
    </row>
    <row r="2" spans="1:7" ht="15" customHeight="1">
      <c r="A2" s="15" t="s">
        <v>4</v>
      </c>
      <c r="B2" s="13" t="s">
        <v>30</v>
      </c>
      <c r="C2" s="13" t="s">
        <v>6</v>
      </c>
      <c r="D2" s="13" t="s">
        <v>7</v>
      </c>
      <c r="F2" s="4" t="s">
        <v>8</v>
      </c>
      <c r="G2" s="4" t="s">
        <v>9</v>
      </c>
    </row>
    <row r="3" spans="1:7" ht="15" customHeight="1">
      <c r="A3" s="40" t="s">
        <v>14</v>
      </c>
      <c r="B3" s="17">
        <v>5360636</v>
      </c>
      <c r="C3" s="17">
        <v>6095915</v>
      </c>
      <c r="D3" s="17">
        <v>6236462</v>
      </c>
      <c r="F3" s="2">
        <f>C3-B3</f>
        <v>735279</v>
      </c>
      <c r="G3" s="2">
        <f>D3-C3</f>
        <v>140547</v>
      </c>
    </row>
    <row r="4" spans="1:7" ht="15" customHeight="1">
      <c r="A4" s="40" t="s">
        <v>15</v>
      </c>
      <c r="B4" s="17">
        <v>5687023</v>
      </c>
      <c r="C4" s="17">
        <v>6182088</v>
      </c>
      <c r="D4" s="17">
        <v>6370049</v>
      </c>
      <c r="F4" s="2">
        <f t="shared" ref="F4:G14" si="0">C4-B4</f>
        <v>495065</v>
      </c>
      <c r="G4" s="2">
        <f t="shared" si="0"/>
        <v>187961</v>
      </c>
    </row>
    <row r="5" spans="1:7" ht="15" customHeight="1">
      <c r="A5" s="40" t="s">
        <v>16</v>
      </c>
      <c r="B5" s="17">
        <v>4845741</v>
      </c>
      <c r="C5" s="17">
        <v>5062695.3</v>
      </c>
      <c r="D5" s="17">
        <v>5245623.5</v>
      </c>
      <c r="F5" s="2">
        <f t="shared" si="0"/>
        <v>216954.29999999981</v>
      </c>
      <c r="G5" s="2">
        <f t="shared" si="0"/>
        <v>182928.20000000019</v>
      </c>
    </row>
    <row r="6" spans="1:7" ht="15" customHeight="1">
      <c r="A6" s="40" t="s">
        <v>17</v>
      </c>
      <c r="B6" s="17">
        <v>14935937</v>
      </c>
      <c r="C6" s="17">
        <v>15543167</v>
      </c>
      <c r="D6" s="17">
        <v>15838350</v>
      </c>
      <c r="F6" s="2">
        <f t="shared" si="0"/>
        <v>607230</v>
      </c>
      <c r="G6" s="2">
        <f t="shared" si="0"/>
        <v>295183</v>
      </c>
    </row>
    <row r="7" spans="1:7" ht="15" customHeight="1">
      <c r="A7" s="40" t="s">
        <v>18</v>
      </c>
      <c r="B7" s="17">
        <v>24757816</v>
      </c>
      <c r="C7" s="17">
        <v>25720226</v>
      </c>
      <c r="D7" s="17">
        <v>26193380</v>
      </c>
      <c r="F7" s="2">
        <f t="shared" si="0"/>
        <v>962410</v>
      </c>
      <c r="G7" s="2">
        <f t="shared" si="0"/>
        <v>473154</v>
      </c>
    </row>
    <row r="8" spans="1:7" ht="15" customHeight="1">
      <c r="A8" s="40" t="s">
        <v>19</v>
      </c>
      <c r="B8" s="17">
        <v>80852358</v>
      </c>
      <c r="C8" s="17">
        <v>82363779.419999987</v>
      </c>
      <c r="D8" s="17">
        <v>84727140.612000003</v>
      </c>
      <c r="F8" s="2">
        <f t="shared" si="0"/>
        <v>1511421.4199999869</v>
      </c>
      <c r="G8" s="2">
        <f t="shared" si="0"/>
        <v>2363361.1920000166</v>
      </c>
    </row>
    <row r="9" spans="1:7" ht="15" customHeight="1">
      <c r="A9" s="40" t="s">
        <v>20</v>
      </c>
      <c r="B9" s="17">
        <v>7856098</v>
      </c>
      <c r="C9" s="17">
        <v>8554867</v>
      </c>
      <c r="D9" s="17">
        <v>8676450</v>
      </c>
      <c r="F9" s="2">
        <f t="shared" si="0"/>
        <v>698769</v>
      </c>
      <c r="G9" s="2">
        <f t="shared" si="0"/>
        <v>121583</v>
      </c>
    </row>
    <row r="10" spans="1:7" ht="15" customHeight="1">
      <c r="A10" s="40" t="s">
        <v>21</v>
      </c>
      <c r="B10" s="17">
        <v>5332926</v>
      </c>
      <c r="C10" s="17">
        <v>5470806</v>
      </c>
      <c r="D10" s="17">
        <v>5592908</v>
      </c>
      <c r="F10" s="2">
        <f t="shared" si="0"/>
        <v>137880</v>
      </c>
      <c r="G10" s="2">
        <f t="shared" si="0"/>
        <v>122102</v>
      </c>
    </row>
    <row r="11" spans="1:7" ht="15" customHeight="1">
      <c r="A11" s="40" t="s">
        <v>22</v>
      </c>
      <c r="B11" s="17">
        <v>1467946</v>
      </c>
      <c r="C11" s="17">
        <v>1573012</v>
      </c>
      <c r="D11" s="17">
        <v>1606909</v>
      </c>
      <c r="F11" s="2">
        <f t="shared" si="0"/>
        <v>105066</v>
      </c>
      <c r="G11" s="2">
        <f t="shared" si="0"/>
        <v>33897</v>
      </c>
    </row>
    <row r="12" spans="1:7" ht="15" customHeight="1">
      <c r="A12" s="40" t="s">
        <v>23</v>
      </c>
      <c r="B12" s="17">
        <v>353307</v>
      </c>
      <c r="C12" s="17">
        <v>545834</v>
      </c>
      <c r="D12" s="17">
        <v>551295</v>
      </c>
      <c r="F12" s="2">
        <f t="shared" si="0"/>
        <v>192527</v>
      </c>
      <c r="G12" s="2">
        <f t="shared" si="0"/>
        <v>5461</v>
      </c>
    </row>
    <row r="13" spans="1:7" ht="15" customHeight="1">
      <c r="A13" s="40" t="s">
        <v>24</v>
      </c>
      <c r="B13" s="17">
        <v>2328065</v>
      </c>
      <c r="C13" s="17">
        <v>2782929</v>
      </c>
      <c r="D13" s="17">
        <v>2841926</v>
      </c>
      <c r="F13" s="2">
        <f t="shared" si="0"/>
        <v>454864</v>
      </c>
      <c r="G13" s="2">
        <f t="shared" si="0"/>
        <v>58997</v>
      </c>
    </row>
    <row r="14" spans="1:7" ht="15" customHeight="1">
      <c r="A14" s="40" t="s">
        <v>25</v>
      </c>
      <c r="B14" s="17">
        <v>4894209</v>
      </c>
      <c r="C14" s="17">
        <v>3455687</v>
      </c>
      <c r="D14" s="17">
        <v>3589042</v>
      </c>
      <c r="F14" s="2">
        <f t="shared" si="0"/>
        <v>-1438522</v>
      </c>
      <c r="G14" s="2">
        <f t="shared" si="0"/>
        <v>133355</v>
      </c>
    </row>
    <row r="15" spans="1:7">
      <c r="B15" s="11">
        <f t="shared" ref="B15:D15" si="1">SUM(B3:B14)</f>
        <v>158672062</v>
      </c>
      <c r="C15" s="11">
        <f t="shared" si="1"/>
        <v>163351005.71999997</v>
      </c>
      <c r="D15" s="11">
        <f t="shared" si="1"/>
        <v>167469535.11199999</v>
      </c>
      <c r="F15" s="11">
        <f t="shared" ref="F15:G15" si="2">SUM(F3:F14)</f>
        <v>4678943.7199999867</v>
      </c>
      <c r="G15" s="11">
        <f t="shared" si="2"/>
        <v>4118529.3920000168</v>
      </c>
    </row>
    <row r="18" spans="1:7">
      <c r="A18" s="1" t="s">
        <v>26</v>
      </c>
    </row>
    <row r="19" spans="1:7">
      <c r="A19" s="15" t="s">
        <v>4</v>
      </c>
      <c r="B19" s="13" t="s">
        <v>30</v>
      </c>
      <c r="C19" s="13" t="s">
        <v>6</v>
      </c>
      <c r="D19" s="13" t="s">
        <v>7</v>
      </c>
      <c r="F19" s="4" t="s">
        <v>8</v>
      </c>
      <c r="G19" s="4" t="s">
        <v>9</v>
      </c>
    </row>
    <row r="20" spans="1:7">
      <c r="A20" s="40" t="s">
        <v>14</v>
      </c>
      <c r="B20" s="41">
        <v>3152447</v>
      </c>
      <c r="C20" s="41">
        <v>4137907.1020000009</v>
      </c>
      <c r="D20" s="41">
        <v>4383609.1398</v>
      </c>
      <c r="F20" s="2">
        <f t="shared" ref="F20:G31" si="3">C20-B20</f>
        <v>985460.10200000089</v>
      </c>
      <c r="G20" s="2">
        <f t="shared" si="3"/>
        <v>245702.03779999912</v>
      </c>
    </row>
    <row r="21" spans="1:7">
      <c r="A21" s="40" t="s">
        <v>15</v>
      </c>
      <c r="B21" s="41">
        <v>3350120</v>
      </c>
      <c r="C21" s="41">
        <v>4207488.4010666665</v>
      </c>
      <c r="D21" s="41">
        <v>4488050.9420999996</v>
      </c>
      <c r="F21" s="2">
        <f t="shared" si="3"/>
        <v>857368.40106666647</v>
      </c>
      <c r="G21" s="2">
        <f t="shared" si="3"/>
        <v>280562.54103333317</v>
      </c>
    </row>
    <row r="22" spans="1:7">
      <c r="A22" s="40" t="s">
        <v>16</v>
      </c>
      <c r="B22" s="41">
        <v>2855753</v>
      </c>
      <c r="C22" s="41">
        <v>3436783.8363066665</v>
      </c>
      <c r="D22" s="41">
        <v>3687383.0581500004</v>
      </c>
      <c r="F22" s="2">
        <f t="shared" si="3"/>
        <v>581030.83630666649</v>
      </c>
      <c r="G22" s="2">
        <f t="shared" si="3"/>
        <v>250599.22184333391</v>
      </c>
    </row>
    <row r="23" spans="1:7">
      <c r="A23" s="40" t="s">
        <v>17</v>
      </c>
      <c r="B23" s="41">
        <v>8776876</v>
      </c>
      <c r="C23" s="41">
        <v>10550701.759599999</v>
      </c>
      <c r="D23" s="41">
        <v>11132776.215000002</v>
      </c>
      <c r="F23" s="2">
        <f t="shared" si="3"/>
        <v>1773825.7595999986</v>
      </c>
      <c r="G23" s="2">
        <f t="shared" si="3"/>
        <v>582074.45540000312</v>
      </c>
    </row>
    <row r="24" spans="1:7">
      <c r="A24" s="40" t="s">
        <v>18</v>
      </c>
      <c r="B24" s="41">
        <v>14658971</v>
      </c>
      <c r="C24" s="41">
        <v>17589083.248800002</v>
      </c>
      <c r="D24" s="41">
        <v>18544737.221999995</v>
      </c>
      <c r="F24" s="2">
        <f t="shared" si="3"/>
        <v>2930112.248800002</v>
      </c>
      <c r="G24" s="2">
        <f t="shared" si="3"/>
        <v>955653.97319999337</v>
      </c>
    </row>
    <row r="25" spans="1:7">
      <c r="A25" s="40" t="s">
        <v>19</v>
      </c>
      <c r="B25" s="41">
        <v>49718931</v>
      </c>
      <c r="C25" s="41">
        <v>59183209.028429344</v>
      </c>
      <c r="D25" s="41">
        <v>62588526.159574807</v>
      </c>
      <c r="F25" s="2">
        <f t="shared" si="3"/>
        <v>9464278.0284293443</v>
      </c>
      <c r="G25" s="2">
        <f t="shared" si="3"/>
        <v>3405317.1311454624</v>
      </c>
    </row>
    <row r="26" spans="1:7">
      <c r="A26" s="40" t="s">
        <v>20</v>
      </c>
      <c r="B26" s="41">
        <v>4652675</v>
      </c>
      <c r="C26" s="41">
        <v>5842793.8529333305</v>
      </c>
      <c r="D26" s="41">
        <v>6141787.9049999993</v>
      </c>
      <c r="F26" s="2">
        <f t="shared" si="3"/>
        <v>1190118.8529333305</v>
      </c>
      <c r="G26" s="2">
        <f t="shared" si="3"/>
        <v>298994.05206666887</v>
      </c>
    </row>
    <row r="27" spans="1:7">
      <c r="A27" s="40" t="s">
        <v>21</v>
      </c>
      <c r="B27" s="41">
        <v>3137730</v>
      </c>
      <c r="C27" s="41">
        <v>3718108.44613333</v>
      </c>
      <c r="D27" s="41">
        <v>3935941.0331999999</v>
      </c>
      <c r="F27" s="2">
        <f t="shared" si="3"/>
        <v>580378.44613333</v>
      </c>
      <c r="G27" s="2">
        <f t="shared" si="3"/>
        <v>217832.58706666995</v>
      </c>
    </row>
    <row r="28" spans="1:7">
      <c r="A28" s="40" t="s">
        <v>22</v>
      </c>
      <c r="B28" s="41">
        <v>862616</v>
      </c>
      <c r="C28" s="41">
        <v>1067760.5456000001</v>
      </c>
      <c r="D28" s="41">
        <v>1129496.3361</v>
      </c>
      <c r="F28" s="2">
        <f t="shared" si="3"/>
        <v>205144.54560000007</v>
      </c>
      <c r="G28" s="2">
        <f t="shared" si="3"/>
        <v>61735.790499999886</v>
      </c>
    </row>
    <row r="29" spans="1:7">
      <c r="A29" s="40" t="s">
        <v>23</v>
      </c>
      <c r="B29" s="41">
        <v>207617</v>
      </c>
      <c r="C29" s="41">
        <v>370512.11920000002</v>
      </c>
      <c r="D29" s="41">
        <v>387505.25550000003</v>
      </c>
      <c r="F29" s="2">
        <f t="shared" si="3"/>
        <v>162895.11920000002</v>
      </c>
      <c r="G29" s="2">
        <f t="shared" si="3"/>
        <v>16993.136300000013</v>
      </c>
    </row>
    <row r="30" spans="1:7">
      <c r="A30" s="40" t="s">
        <v>24</v>
      </c>
      <c r="B30" s="41">
        <v>1368053</v>
      </c>
      <c r="C30" s="41">
        <v>1889052.2052</v>
      </c>
      <c r="D30" s="41">
        <v>1997589.7853999999</v>
      </c>
      <c r="F30" s="2">
        <f t="shared" si="3"/>
        <v>520999.20519999997</v>
      </c>
      <c r="G30" s="2">
        <f t="shared" si="3"/>
        <v>108537.58019999997</v>
      </c>
    </row>
    <row r="31" spans="1:7">
      <c r="A31" s="40" t="s">
        <v>25</v>
      </c>
      <c r="B31" s="41">
        <v>2876964</v>
      </c>
      <c r="C31" s="41">
        <v>2345720.3355999999</v>
      </c>
      <c r="D31" s="41">
        <v>2523206.2218000004</v>
      </c>
      <c r="F31" s="2">
        <f t="shared" si="3"/>
        <v>-531243.66440000013</v>
      </c>
      <c r="G31" s="2">
        <f t="shared" si="3"/>
        <v>177485.88620000053</v>
      </c>
    </row>
    <row r="32" spans="1:7">
      <c r="B32" s="11">
        <f t="shared" ref="B32:D32" si="4">SUM(B20:B31)</f>
        <v>95618753</v>
      </c>
      <c r="C32" s="11">
        <f t="shared" si="4"/>
        <v>114339120.88086934</v>
      </c>
      <c r="D32" s="11">
        <f t="shared" si="4"/>
        <v>120940609.27362481</v>
      </c>
      <c r="F32" s="11">
        <f t="shared" ref="F32:G32" si="5">SUM(F20:F31)</f>
        <v>18720367.88086934</v>
      </c>
      <c r="G32" s="11">
        <f t="shared" si="5"/>
        <v>6601488.3927554647</v>
      </c>
    </row>
    <row r="35" spans="1:7">
      <c r="A35" s="1" t="s">
        <v>27</v>
      </c>
    </row>
    <row r="36" spans="1:7">
      <c r="A36" s="15" t="s">
        <v>4</v>
      </c>
      <c r="B36" s="13" t="s">
        <v>30</v>
      </c>
      <c r="C36" s="13" t="s">
        <v>6</v>
      </c>
      <c r="D36" s="13" t="s">
        <v>7</v>
      </c>
      <c r="F36" s="4" t="s">
        <v>8</v>
      </c>
      <c r="G36" s="4" t="s">
        <v>9</v>
      </c>
    </row>
    <row r="37" spans="1:7">
      <c r="A37" s="40" t="s">
        <v>14</v>
      </c>
      <c r="B37" s="41">
        <v>4335089</v>
      </c>
      <c r="C37" s="41">
        <v>3848682</v>
      </c>
      <c r="D37" s="41">
        <v>3848682</v>
      </c>
      <c r="F37" s="2">
        <f t="shared" ref="F37:G48" si="6">C37-B37</f>
        <v>-486407</v>
      </c>
      <c r="G37" s="2">
        <f t="shared" si="6"/>
        <v>0</v>
      </c>
    </row>
    <row r="38" spans="1:7">
      <c r="A38" s="40" t="s">
        <v>15</v>
      </c>
      <c r="B38" s="41">
        <v>7398300</v>
      </c>
      <c r="C38" s="41">
        <v>7818000</v>
      </c>
      <c r="D38" s="41">
        <v>7829000</v>
      </c>
      <c r="F38" s="2">
        <f t="shared" si="6"/>
        <v>419700</v>
      </c>
      <c r="G38" s="2">
        <f t="shared" si="6"/>
        <v>11000</v>
      </c>
    </row>
    <row r="39" spans="1:7">
      <c r="A39" s="40" t="s">
        <v>16</v>
      </c>
      <c r="B39" s="41">
        <v>1178950</v>
      </c>
      <c r="C39" s="41">
        <v>1166550</v>
      </c>
      <c r="D39" s="41">
        <v>1206150</v>
      </c>
      <c r="F39" s="2">
        <f t="shared" si="6"/>
        <v>-12400</v>
      </c>
      <c r="G39" s="2">
        <f t="shared" si="6"/>
        <v>39600</v>
      </c>
    </row>
    <row r="40" spans="1:7">
      <c r="A40" s="40" t="s">
        <v>17</v>
      </c>
      <c r="B40" s="41">
        <v>2576900</v>
      </c>
      <c r="C40" s="41">
        <v>1849970</v>
      </c>
      <c r="D40" s="41">
        <v>1861070</v>
      </c>
      <c r="F40" s="2">
        <f t="shared" si="6"/>
        <v>-726930</v>
      </c>
      <c r="G40" s="2">
        <f t="shared" si="6"/>
        <v>11100</v>
      </c>
    </row>
    <row r="41" spans="1:7">
      <c r="A41" s="40" t="s">
        <v>18</v>
      </c>
      <c r="B41" s="41">
        <v>13306642</v>
      </c>
      <c r="C41" s="41">
        <v>14511267.5</v>
      </c>
      <c r="D41" s="41">
        <v>14543877.9</v>
      </c>
      <c r="F41" s="2">
        <f t="shared" si="6"/>
        <v>1204625.5</v>
      </c>
      <c r="G41" s="2">
        <f t="shared" si="6"/>
        <v>32610.400000000373</v>
      </c>
    </row>
    <row r="42" spans="1:7">
      <c r="A42" s="40" t="s">
        <v>19</v>
      </c>
      <c r="B42" s="41">
        <v>75655861</v>
      </c>
      <c r="C42" s="41">
        <v>83751329.933333322</v>
      </c>
      <c r="D42" s="41">
        <v>84567726.906666681</v>
      </c>
      <c r="F42" s="2">
        <f t="shared" si="6"/>
        <v>8095468.9333333224</v>
      </c>
      <c r="G42" s="2">
        <f t="shared" si="6"/>
        <v>816396.97333335876</v>
      </c>
    </row>
    <row r="43" spans="1:7">
      <c r="A43" s="40" t="s">
        <v>20</v>
      </c>
      <c r="B43" s="41">
        <v>2671700</v>
      </c>
      <c r="C43" s="41">
        <v>2991043.5</v>
      </c>
      <c r="D43" s="41">
        <v>3032888.9</v>
      </c>
      <c r="F43" s="2">
        <f t="shared" si="6"/>
        <v>319343.5</v>
      </c>
      <c r="G43" s="2">
        <f t="shared" si="6"/>
        <v>41845.399999999907</v>
      </c>
    </row>
    <row r="44" spans="1:7">
      <c r="A44" s="40" t="s">
        <v>21</v>
      </c>
      <c r="B44" s="41">
        <v>4874320</v>
      </c>
      <c r="C44" s="41">
        <v>3895605</v>
      </c>
      <c r="D44" s="41">
        <v>4150987</v>
      </c>
      <c r="F44" s="2">
        <f t="shared" si="6"/>
        <v>-978715</v>
      </c>
      <c r="G44" s="2">
        <f t="shared" si="6"/>
        <v>255382</v>
      </c>
    </row>
    <row r="45" spans="1:7">
      <c r="A45" s="40" t="s">
        <v>22</v>
      </c>
      <c r="B45" s="41">
        <v>481100</v>
      </c>
      <c r="C45" s="41">
        <v>419500</v>
      </c>
      <c r="D45" s="41">
        <v>419500</v>
      </c>
      <c r="F45" s="2">
        <f t="shared" si="6"/>
        <v>-61600</v>
      </c>
      <c r="G45" s="2">
        <f t="shared" si="6"/>
        <v>0</v>
      </c>
    </row>
    <row r="46" spans="1:7">
      <c r="A46" s="40" t="s">
        <v>23</v>
      </c>
      <c r="B46" s="41">
        <v>285446</v>
      </c>
      <c r="C46" s="41">
        <v>127000</v>
      </c>
      <c r="D46" s="41">
        <v>127000</v>
      </c>
      <c r="F46" s="2">
        <f t="shared" si="6"/>
        <v>-158446</v>
      </c>
      <c r="G46" s="2">
        <f t="shared" si="6"/>
        <v>0</v>
      </c>
    </row>
    <row r="47" spans="1:7">
      <c r="A47" s="40" t="s">
        <v>24</v>
      </c>
      <c r="B47" s="41">
        <v>1101338</v>
      </c>
      <c r="C47" s="41">
        <v>1229969</v>
      </c>
      <c r="D47" s="41">
        <v>998621.6</v>
      </c>
      <c r="F47" s="2">
        <f t="shared" si="6"/>
        <v>128631</v>
      </c>
      <c r="G47" s="2">
        <f t="shared" si="6"/>
        <v>-231347.40000000002</v>
      </c>
    </row>
    <row r="48" spans="1:7">
      <c r="A48" s="40" t="s">
        <v>25</v>
      </c>
      <c r="B48" s="41">
        <v>4091580</v>
      </c>
      <c r="C48" s="41">
        <v>4129257.5</v>
      </c>
      <c r="D48" s="41">
        <v>3990200</v>
      </c>
      <c r="F48" s="2">
        <f t="shared" si="6"/>
        <v>37677.5</v>
      </c>
      <c r="G48" s="2">
        <f t="shared" si="6"/>
        <v>-139057.5</v>
      </c>
    </row>
    <row r="49" spans="1:7">
      <c r="B49" s="11">
        <f t="shared" ref="B49:D49" si="7">SUM(B37:B48)</f>
        <v>117957226</v>
      </c>
      <c r="C49" s="11">
        <f t="shared" si="7"/>
        <v>125738174.43333332</v>
      </c>
      <c r="D49" s="11">
        <f t="shared" si="7"/>
        <v>126575704.30666667</v>
      </c>
      <c r="F49" s="11">
        <f t="shared" ref="F49:G49" si="8">SUM(F37:F48)</f>
        <v>7780948.4333333224</v>
      </c>
      <c r="G49" s="11">
        <f t="shared" si="8"/>
        <v>837529.87333335902</v>
      </c>
    </row>
    <row r="53" spans="1:7">
      <c r="A53" s="1" t="s">
        <v>28</v>
      </c>
    </row>
    <row r="54" spans="1:7">
      <c r="A54" s="15" t="s">
        <v>4</v>
      </c>
      <c r="B54" s="13" t="s">
        <v>30</v>
      </c>
      <c r="C54" s="13" t="s">
        <v>6</v>
      </c>
      <c r="D54" s="13" t="s">
        <v>7</v>
      </c>
      <c r="F54" s="4" t="s">
        <v>8</v>
      </c>
      <c r="G54" s="4" t="s">
        <v>9</v>
      </c>
    </row>
    <row r="55" spans="1:7">
      <c r="A55" s="40" t="s">
        <v>14</v>
      </c>
      <c r="B55" s="17">
        <v>6000</v>
      </c>
      <c r="C55" s="17">
        <v>0</v>
      </c>
      <c r="D55" s="17">
        <v>0</v>
      </c>
      <c r="E55" s="2"/>
      <c r="F55" s="2">
        <f t="shared" ref="F55:G66" si="9">C55-B55</f>
        <v>-6000</v>
      </c>
      <c r="G55" s="2">
        <f t="shared" si="9"/>
        <v>0</v>
      </c>
    </row>
    <row r="56" spans="1:7">
      <c r="A56" s="40" t="s">
        <v>15</v>
      </c>
      <c r="B56" s="17">
        <v>21000</v>
      </c>
      <c r="C56" s="17">
        <v>24500</v>
      </c>
      <c r="D56" s="17">
        <v>22500</v>
      </c>
      <c r="E56" s="2"/>
      <c r="F56" s="2">
        <f t="shared" si="9"/>
        <v>3500</v>
      </c>
      <c r="G56" s="2">
        <f t="shared" si="9"/>
        <v>-2000</v>
      </c>
    </row>
    <row r="57" spans="1:7">
      <c r="A57" s="40" t="s">
        <v>16</v>
      </c>
      <c r="B57" s="17">
        <v>21000</v>
      </c>
      <c r="C57" s="17">
        <v>500</v>
      </c>
      <c r="D57" s="17">
        <v>500</v>
      </c>
      <c r="E57" s="2"/>
      <c r="F57" s="2">
        <f t="shared" si="9"/>
        <v>-20500</v>
      </c>
      <c r="G57" s="2">
        <f t="shared" si="9"/>
        <v>0</v>
      </c>
    </row>
    <row r="58" spans="1:7">
      <c r="A58" s="40" t="s">
        <v>17</v>
      </c>
      <c r="B58" s="17">
        <v>0</v>
      </c>
      <c r="C58" s="17">
        <v>0</v>
      </c>
      <c r="D58" s="17">
        <v>0</v>
      </c>
      <c r="E58" s="2"/>
      <c r="F58" s="2">
        <f t="shared" si="9"/>
        <v>0</v>
      </c>
      <c r="G58" s="2">
        <f t="shared" si="9"/>
        <v>0</v>
      </c>
    </row>
    <row r="59" spans="1:7">
      <c r="A59" s="40" t="s">
        <v>18</v>
      </c>
      <c r="B59" s="17">
        <v>444350</v>
      </c>
      <c r="C59" s="17">
        <v>466500</v>
      </c>
      <c r="D59" s="17">
        <v>463500</v>
      </c>
      <c r="E59" s="2"/>
      <c r="F59" s="2">
        <f t="shared" si="9"/>
        <v>22150</v>
      </c>
      <c r="G59" s="2">
        <f t="shared" si="9"/>
        <v>-3000</v>
      </c>
    </row>
    <row r="60" spans="1:7">
      <c r="A60" s="40" t="s">
        <v>19</v>
      </c>
      <c r="B60" s="17">
        <v>7764206</v>
      </c>
      <c r="C60" s="17">
        <v>9527193</v>
      </c>
      <c r="D60" s="17">
        <v>8704093</v>
      </c>
      <c r="E60" s="2"/>
      <c r="F60" s="2">
        <f t="shared" si="9"/>
        <v>1762987</v>
      </c>
      <c r="G60" s="2">
        <f t="shared" si="9"/>
        <v>-823100</v>
      </c>
    </row>
    <row r="61" spans="1:7">
      <c r="A61" s="40" t="s">
        <v>20</v>
      </c>
      <c r="B61" s="17">
        <v>92300</v>
      </c>
      <c r="C61" s="17">
        <v>79000</v>
      </c>
      <c r="D61" s="17">
        <v>92000</v>
      </c>
      <c r="E61" s="2"/>
      <c r="F61" s="2">
        <f t="shared" si="9"/>
        <v>-13300</v>
      </c>
      <c r="G61" s="2">
        <f t="shared" si="9"/>
        <v>13000</v>
      </c>
    </row>
    <row r="62" spans="1:7">
      <c r="A62" s="40" t="s">
        <v>21</v>
      </c>
      <c r="B62" s="17">
        <v>10000</v>
      </c>
      <c r="C62" s="17">
        <v>10000</v>
      </c>
      <c r="D62" s="17">
        <v>10000</v>
      </c>
      <c r="E62" s="2"/>
      <c r="F62" s="2">
        <f t="shared" si="9"/>
        <v>0</v>
      </c>
      <c r="G62" s="2">
        <f t="shared" si="9"/>
        <v>0</v>
      </c>
    </row>
    <row r="63" spans="1:7">
      <c r="A63" s="40" t="s">
        <v>22</v>
      </c>
      <c r="B63" s="17">
        <v>0</v>
      </c>
      <c r="C63" s="17">
        <v>0</v>
      </c>
      <c r="D63" s="17">
        <v>0</v>
      </c>
      <c r="E63" s="2"/>
      <c r="F63" s="2">
        <f t="shared" si="9"/>
        <v>0</v>
      </c>
      <c r="G63" s="2">
        <f t="shared" si="9"/>
        <v>0</v>
      </c>
    </row>
    <row r="64" spans="1:7">
      <c r="A64" s="40" t="s">
        <v>23</v>
      </c>
      <c r="B64" s="17">
        <v>0</v>
      </c>
      <c r="C64" s="17">
        <v>0</v>
      </c>
      <c r="D64" s="17">
        <v>0</v>
      </c>
      <c r="E64" s="2"/>
      <c r="F64" s="2">
        <f t="shared" si="9"/>
        <v>0</v>
      </c>
      <c r="G64" s="2">
        <f t="shared" si="9"/>
        <v>0</v>
      </c>
    </row>
    <row r="65" spans="1:7">
      <c r="A65" s="40" t="s">
        <v>24</v>
      </c>
      <c r="B65" s="17">
        <v>0</v>
      </c>
      <c r="C65" s="17">
        <v>0</v>
      </c>
      <c r="D65" s="17">
        <v>0</v>
      </c>
      <c r="E65" s="2"/>
      <c r="F65" s="2">
        <f t="shared" si="9"/>
        <v>0</v>
      </c>
      <c r="G65" s="2">
        <f t="shared" si="9"/>
        <v>0</v>
      </c>
    </row>
    <row r="66" spans="1:7">
      <c r="A66" s="40" t="s">
        <v>25</v>
      </c>
      <c r="B66" s="17">
        <v>2440</v>
      </c>
      <c r="C66" s="17">
        <v>0</v>
      </c>
      <c r="D66" s="17">
        <v>1000</v>
      </c>
      <c r="E66" s="2"/>
      <c r="F66" s="2">
        <f t="shared" si="9"/>
        <v>-2440</v>
      </c>
      <c r="G66" s="2">
        <f t="shared" si="9"/>
        <v>1000</v>
      </c>
    </row>
    <row r="67" spans="1:7">
      <c r="B67" s="11">
        <f t="shared" ref="B67:D67" si="10">SUM(B55:B66)</f>
        <v>8361296</v>
      </c>
      <c r="C67" s="11">
        <f t="shared" si="10"/>
        <v>10107693</v>
      </c>
      <c r="D67" s="11">
        <f t="shared" si="10"/>
        <v>9293593</v>
      </c>
      <c r="F67" s="11">
        <f t="shared" ref="F67:G67" si="11">SUM(F55:F66)</f>
        <v>1746397</v>
      </c>
      <c r="G67" s="11">
        <f t="shared" si="11"/>
        <v>-814100</v>
      </c>
    </row>
  </sheetData>
  <mergeCells count="1">
    <mergeCell ref="F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6AE371446CE04684D343C49EECD244" ma:contentTypeVersion="1" ma:contentTypeDescription="Create a new document." ma:contentTypeScope="" ma:versionID="4c384668bb97c29931f7e8fb149bf1df">
  <xsd:schema xmlns:xsd="http://www.w3.org/2001/XMLSchema" xmlns:xs="http://www.w3.org/2001/XMLSchema" xmlns:p="http://schemas.microsoft.com/office/2006/metadata/properties" xmlns:ns2="ba4c5515-d91d-4e1f-9264-41c675fa362c" targetNamespace="http://schemas.microsoft.com/office/2006/metadata/properties" ma:root="true" ma:fieldsID="7db2d172e750fb061a740b1ad0a683c5" ns2:_="">
    <xsd:import namespace="ba4c5515-d91d-4e1f-9264-41c675fa362c"/>
    <xsd:element name="properties">
      <xsd:complexType>
        <xsd:sequence>
          <xsd:element name="documentManagement">
            <xsd:complexType>
              <xsd:all>
                <xsd:element ref="ns2:ParentListItem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c5515-d91d-4e1f-9264-41c675fa362c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rentListItemID xmlns="ba4c5515-d91d-4e1f-9264-41c675fa362c" xsi:nil="true"/>
  </documentManagement>
</p:properties>
</file>

<file path=customXml/itemProps1.xml><?xml version="1.0" encoding="utf-8"?>
<ds:datastoreItem xmlns:ds="http://schemas.openxmlformats.org/officeDocument/2006/customXml" ds:itemID="{8EC854E3-4097-478A-BED1-4B481879D79F}"/>
</file>

<file path=customXml/itemProps2.xml><?xml version="1.0" encoding="utf-8"?>
<ds:datastoreItem xmlns:ds="http://schemas.openxmlformats.org/officeDocument/2006/customXml" ds:itemID="{B052A805-B851-47EB-AFEE-B9A510F4C97A}"/>
</file>

<file path=customXml/itemProps3.xml><?xml version="1.0" encoding="utf-8"?>
<ds:datastoreItem xmlns:ds="http://schemas.openxmlformats.org/officeDocument/2006/customXml" ds:itemID="{25827FF7-3AE0-4026-B0B1-F5E71AFA5C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131211</vt:lpstr>
      <vt:lpstr>OM ExpenseTemp</vt:lpstr>
      <vt:lpstr>131209</vt:lpstr>
      <vt:lpstr>1312202</vt:lpstr>
      <vt:lpstr>131119</vt:lpstr>
      <vt:lpstr>131115</vt:lpstr>
      <vt:lpstr>131031</vt:lpstr>
      <vt:lpstr>131130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2014-03-05T19:46:47Z</dcterms:created>
  <dcterms:modified xsi:type="dcterms:W3CDTF">2014-03-08T05:04:01Z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0x010100536AE371446CE04684D343C49EECD244</vt:lpwstr>
  </property>
</Properties>
</file>